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5"/>
  </bookViews>
  <sheets>
    <sheet name="Költségvetés" sheetId="1" r:id="rId1"/>
    <sheet name="Bevétel" sheetId="2" r:id="rId2"/>
    <sheet name="Kiadás" sheetId="3" r:id="rId3"/>
    <sheet name="Tartós elköt." sheetId="4" r:id="rId4"/>
    <sheet name="Közvetett tám." sheetId="5" r:id="rId5"/>
    <sheet name="Eir.felh.ütemterv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pr10" localSheetId="3">'Tartós elköt.'!$E$23</definedName>
    <definedName name="_pr11" localSheetId="3">'Tartós elköt.'!$E$24</definedName>
    <definedName name="_pr12" localSheetId="3">'Tartós elköt.'!$E$25</definedName>
    <definedName name="_pr8" localSheetId="3">'Tartós elköt.'!$E$21</definedName>
    <definedName name="_pr9" localSheetId="3">'Tartós elköt.'!$E$22</definedName>
    <definedName name="Áll.norm." localSheetId="5">#REF!</definedName>
    <definedName name="Áll.norm." localSheetId="4">#REF!</definedName>
    <definedName name="Áll.norm." localSheetId="3">#REF!</definedName>
    <definedName name="Áll.norm.">#REF!</definedName>
    <definedName name="Átvett" localSheetId="5">#REF!</definedName>
    <definedName name="Átvett" localSheetId="4">#REF!</definedName>
    <definedName name="Átvett" localSheetId="3">#REF!</definedName>
    <definedName name="Átvett">#REF!</definedName>
    <definedName name="Bemutatás" localSheetId="5">#REF!</definedName>
    <definedName name="Bemutatás" localSheetId="4">#REF!</definedName>
    <definedName name="Bemutatás" localSheetId="3">#REF!</definedName>
    <definedName name="Bemutatás">#REF!</definedName>
    <definedName name="elköt." localSheetId="5">#REF!</definedName>
    <definedName name="elköt." localSheetId="4">#REF!</definedName>
    <definedName name="elköt." localSheetId="3">#REF!</definedName>
    <definedName name="elköt.">#REF!</definedName>
    <definedName name="Elkötelezettség" localSheetId="3">'[1]PolgármesteriHiv_szakf__3_m__'!$A$1:$E$31</definedName>
    <definedName name="Elkötelezettség">'[1]PolgármesteriHiv_szakf__3_m__'!$A$1:$E$31</definedName>
    <definedName name="Elkötelezettségek" localSheetId="5">#REF!</definedName>
    <definedName name="Elkötelezettségek" localSheetId="4">#REF!</definedName>
    <definedName name="Elkötelezettségek" localSheetId="3">#REF!</definedName>
    <definedName name="Elkötelezettségek">#REF!</definedName>
    <definedName name="Fejl.c.elköt." localSheetId="3">'[2]PolgármesteriHiv_szakf__3_m__'!$A$1:$E$31</definedName>
    <definedName name="Fejl.c.elköt.">'[2]PolgármesteriHiv_szakf__3_m__'!$A$1:$E$31</definedName>
    <definedName name="Fejl.elköt." localSheetId="5">#REF!</definedName>
    <definedName name="Fejl.elköt." localSheetId="4">#REF!</definedName>
    <definedName name="Fejl.elköt." localSheetId="3">#REF!</definedName>
    <definedName name="Fejl.elköt.">#REF!</definedName>
    <definedName name="Felhaszn.hitel" localSheetId="5">#REF!</definedName>
    <definedName name="Felhaszn.hitel" localSheetId="4">#REF!</definedName>
    <definedName name="Felhaszn.hitel" localSheetId="3">#REF!</definedName>
    <definedName name="Felhaszn.hitel">#REF!</definedName>
    <definedName name="felveendő" localSheetId="5">#REF!</definedName>
    <definedName name="felveendő" localSheetId="4">#REF!</definedName>
    <definedName name="felveendő" localSheetId="3">#REF!</definedName>
    <definedName name="felveendő">#REF!</definedName>
    <definedName name="hitelek" localSheetId="3">'[3]PolgármesteriHiv_szakf__3_m__'!$A$1:$E$31</definedName>
    <definedName name="hitelek">'[3]PolgármesteriHiv_szakf__3_m__'!$A$1:$E$31</definedName>
    <definedName name="Hosszútávú" localSheetId="5">#REF!</definedName>
    <definedName name="Hosszútávú" localSheetId="4">#REF!</definedName>
    <definedName name="Hosszútávú" localSheetId="3">#REF!</definedName>
    <definedName name="Hosszútávú">#REF!</definedName>
    <definedName name="illetmény" localSheetId="5">#REF!</definedName>
    <definedName name="illetmény" localSheetId="4">#REF!</definedName>
    <definedName name="illetmény" localSheetId="3">#REF!</definedName>
    <definedName name="illetmény">#REF!</definedName>
    <definedName name="indul" localSheetId="3">'[4]PolgármesteriHiv_szakf__3_m__'!$A$1:$E$31</definedName>
    <definedName name="indul">'[5]PolgármesteriHiv_szakf__3_m__'!$A$1:$E$31</definedName>
    <definedName name="konsz" localSheetId="5">#REF!</definedName>
    <definedName name="konsz" localSheetId="4">#REF!</definedName>
    <definedName name="konsz" localSheetId="3">#REF!</definedName>
    <definedName name="konsz">#REF!</definedName>
    <definedName name="konsz1" localSheetId="5">#REF!</definedName>
    <definedName name="konsz1" localSheetId="4">#REF!</definedName>
    <definedName name="konsz1" localSheetId="3">#REF!</definedName>
    <definedName name="konsz1">#REF!</definedName>
    <definedName name="konsz2" localSheetId="5">#REF!</definedName>
    <definedName name="konsz2" localSheetId="4">#REF!</definedName>
    <definedName name="konsz2" localSheetId="3">#REF!</definedName>
    <definedName name="konsz2">#REF!</definedName>
    <definedName name="Kötvény" localSheetId="5">#REF!</definedName>
    <definedName name="Kötvény" localSheetId="4">#REF!</definedName>
    <definedName name="Kötvény" localSheetId="3">#REF!</definedName>
    <definedName name="Kötvény">#REF!</definedName>
    <definedName name="Kötvénnyel" localSheetId="3">'[3]PolgármesteriHiv_szakf__3_m__'!$A$1:$E$31</definedName>
    <definedName name="Kötvénnyel">'[3]PolgármesteriHiv_szakf__3_m__'!$A$1:$E$31</definedName>
    <definedName name="Mérleg" localSheetId="5">#REF!</definedName>
    <definedName name="Mérleg" localSheetId="4">#REF!</definedName>
    <definedName name="Mérleg" localSheetId="3">#REF!</definedName>
    <definedName name="Mérleg">#REF!</definedName>
    <definedName name="Névtelen" localSheetId="5">#REF!</definedName>
    <definedName name="Névtelen" localSheetId="4">#REF!</definedName>
    <definedName name="Névtelen" localSheetId="3">#REF!</definedName>
    <definedName name="Névtelen">#REF!</definedName>
    <definedName name="NNÖ">#REF!</definedName>
    <definedName name="Normatíva" localSheetId="5">#REF!</definedName>
    <definedName name="Normatíva" localSheetId="4">#REF!</definedName>
    <definedName name="Normatíva" localSheetId="3">#REF!</definedName>
    <definedName name="Normatíva">#REF!</definedName>
    <definedName name="_xlnm.Print_Area" localSheetId="5">'Eir.felh.ütemterv'!$A$1:$N$26</definedName>
    <definedName name="_xlnm.Print_Area" localSheetId="0">'Költségvetés'!$A$1:$C$45</definedName>
    <definedName name="_xlnm.Print_Area" localSheetId="4">'Közvetett tám.'!$A$1:$E$13</definedName>
    <definedName name="_xlnm.Print_Area" localSheetId="3">'Tartós elköt.'!$A$1:$P$15</definedName>
    <definedName name="Összehas.norm." localSheetId="5">#REF!</definedName>
    <definedName name="Összehas.norm." localSheetId="4">#REF!</definedName>
    <definedName name="Összehas.norm." localSheetId="3">#REF!</definedName>
    <definedName name="Összehas.norm.">#REF!</definedName>
    <definedName name="Státusz" localSheetId="5">#REF!</definedName>
    <definedName name="Státusz" localSheetId="4">#REF!</definedName>
    <definedName name="Státusz" localSheetId="3">#REF!</definedName>
    <definedName name="Státusz">#REF!</definedName>
    <definedName name="X" localSheetId="5">#REF!</definedName>
    <definedName name="X" localSheetId="4">#REF!</definedName>
    <definedName name="X" localSheetId="3">#REF!</definedName>
    <definedName name="X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Működési: 379
Feladat alapú: 1700</t>
        </r>
      </text>
    </comment>
    <comment ref="E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Essen auf Rädern támogatás (fennmaradó összeg Önk.-tól p.eszk. Átadással)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Felhaszn?l?</author>
  </authors>
  <commentLis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Busz vásárlás (fennmaradó összeg)</t>
        </r>
      </text>
    </comment>
    <comment ref="E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ÁHK:
Gradus Egyesület 135.000,- Ft
Német Nemzetiségi Fúvószenekar 460.000,- Ft+ 150.000.- Ft
Német Nemzetiségi Táncegyüttes 460.000,- Ft+150.000.- Ft
Német Nemzetiségi Vegyes Kórus  380.000.- Ft
ÁHB
Művészetek Háza
(Falumúzeum gyűjteményének gondozása) 
250.000.- Ft
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előleg (Busz)</t>
        </r>
      </text>
    </comment>
    <comment ref="E12" authorId="1">
      <text>
        <r>
          <rPr>
            <b/>
            <sz val="8"/>
            <rFont val="Tahoma"/>
            <family val="0"/>
          </rPr>
          <t>Felhasználó:</t>
        </r>
        <r>
          <rPr>
            <sz val="8"/>
            <rFont val="Tahoma"/>
            <family val="0"/>
          </rPr>
          <t xml:space="preserve">
A működési támogatás miatt növeltük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ez az oszlop nem igaz 2013.01.01-re</t>
        </r>
      </text>
    </comment>
    <comment ref="K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ez az oszlop nem igaz 2013.01.01-re</t>
        </r>
      </text>
    </comment>
  </commentList>
</comments>
</file>

<file path=xl/sharedStrings.xml><?xml version="1.0" encoding="utf-8"?>
<sst xmlns="http://schemas.openxmlformats.org/spreadsheetml/2006/main" count="244" uniqueCount="221">
  <si>
    <t>Megnevezés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</si>
  <si>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</si>
  <si>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</si>
  <si>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</si>
  <si>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</si>
  <si>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</si>
  <si>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</si>
  <si>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</si>
  <si>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</si>
  <si>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</si>
  <si>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</si>
  <si>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</si>
  <si>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</si>
  <si>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</si>
  <si>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</si>
  <si>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</si>
  <si>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</si>
  <si>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</si>
  <si>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</si>
  <si>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</si>
  <si>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</si>
  <si>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</si>
  <si>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Német Nemzetiségi Önkormányzat 2014.évi eredeti előirányzat</t>
  </si>
  <si>
    <t>Német Nemzetiségi Önkormányzat 2015.évi eredeti előirányzat</t>
  </si>
  <si>
    <t>Rovat-
szám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</si>
  <si>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</si>
  <si>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</si>
  <si>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</si>
  <si>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</si>
  <si>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Közhatalmi bevételek </t>
  </si>
  <si>
    <t>B3</t>
  </si>
  <si>
    <t>B405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</si>
  <si>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</si>
  <si>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</si>
  <si>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</si>
  <si>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</si>
  <si>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</si>
  <si>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</si>
  <si>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</si>
  <si>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</si>
  <si>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</si>
  <si>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</si>
  <si>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</si>
  <si>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</si>
  <si>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</si>
  <si>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</si>
  <si>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</si>
  <si>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</si>
  <si>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</si>
  <si>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</si>
  <si>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</si>
  <si>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</si>
  <si>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</si>
  <si>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</si>
  <si>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</si>
  <si>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</si>
  <si>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</si>
  <si>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</si>
  <si>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</si>
  <si>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</si>
  <si>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</si>
  <si>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Maradvány igénybevétele </t>
  </si>
  <si>
    <t>B813</t>
  </si>
  <si>
    <t xml:space="preserve">Belföldi finanszírozás bevételei </t>
  </si>
  <si>
    <t>B81</t>
  </si>
  <si>
    <t xml:space="preserve">Finanszírozási bevételek </t>
  </si>
  <si>
    <t>B8</t>
  </si>
  <si>
    <t>Központi költségvetési  szervtől kapott működési célú támogatás</t>
  </si>
  <si>
    <t>Támogatásértékű működési bevételek helyi önkormányzattól</t>
  </si>
  <si>
    <t>Támogatásértékű működési bevételek nemzetiségi önkormányzattól</t>
  </si>
  <si>
    <t>2013. évi tény</t>
  </si>
  <si>
    <t>2014. évi várható teljesítés</t>
  </si>
  <si>
    <t>2015. eredeti előirányzat</t>
  </si>
  <si>
    <t>ezer Ft</t>
  </si>
  <si>
    <t>BEVÉTELEK</t>
  </si>
  <si>
    <t>Működési bevételek összesen</t>
  </si>
  <si>
    <t>Felhalmozási bevételek összesen</t>
  </si>
  <si>
    <t>Egyéb finanszírozás bevétele</t>
  </si>
  <si>
    <t>K123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</si>
  <si>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</si>
  <si>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</si>
  <si>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</si>
  <si>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</si>
  <si>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</si>
  <si>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</si>
  <si>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</si>
  <si>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</si>
  <si>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</si>
  <si>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</si>
  <si>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</si>
  <si>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</si>
  <si>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</si>
  <si>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</si>
  <si>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</si>
  <si>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</si>
  <si>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</si>
  <si>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</si>
  <si>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</si>
  <si>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</si>
  <si>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</si>
  <si>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</si>
  <si>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</si>
  <si>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</si>
  <si>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</si>
  <si>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</si>
  <si>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</si>
  <si>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</si>
  <si>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Központi, irányító szervi támogatások folyósítása</t>
  </si>
  <si>
    <t>K915</t>
  </si>
  <si>
    <t>Pénzeszközök betétként elhelyezése</t>
  </si>
  <si>
    <t>K916</t>
  </si>
  <si>
    <t xml:space="preserve">Belföldi finanszírozás kiadásai </t>
  </si>
  <si>
    <t>K91</t>
  </si>
  <si>
    <t xml:space="preserve">Finanszírozási kiadások </t>
  </si>
  <si>
    <t>K9</t>
  </si>
  <si>
    <t>Megnevezése</t>
  </si>
  <si>
    <t>KIADÁSOK</t>
  </si>
  <si>
    <t>Reprezentáció</t>
  </si>
  <si>
    <t>K11-K122</t>
  </si>
  <si>
    <t>Működési kiadások összesen</t>
  </si>
  <si>
    <t>Felhalmozási kiadások összesen</t>
  </si>
  <si>
    <t>Egyéb finanszírozási kiadások</t>
  </si>
  <si>
    <t>Kimutatás a költségvetési évet követő három év fizetési kötelezettségeiről (Áht 29. § szerint)</t>
  </si>
  <si>
    <t>ezer Ft-ban</t>
  </si>
  <si>
    <t>Sorsz.</t>
  </si>
  <si>
    <t>Feladat megnevezése</t>
  </si>
  <si>
    <t>Nyilvántartási szám</t>
  </si>
  <si>
    <t>Felvett hitel összege</t>
  </si>
  <si>
    <t>Tőketörlesztés 2012.dec.31-ig, 2012.évi kamatfizetés</t>
  </si>
  <si>
    <t xml:space="preserve">2013. 01. 01-én Fennálló elkötelezettség  </t>
  </si>
  <si>
    <t>2013.          I. félév</t>
  </si>
  <si>
    <t>2013.        II.féélév</t>
  </si>
  <si>
    <t>2013. évi konszolidált összeg</t>
  </si>
  <si>
    <t>Tőketörlesztés 2014.dec.31-ig, 2014.évi kamatfizetés</t>
  </si>
  <si>
    <t xml:space="preserve">2015. 01. 01-én Fennálló elkötelezettség  </t>
  </si>
  <si>
    <t>2015.évi konszolidá-lásra kerülő összeg</t>
  </si>
  <si>
    <t>2015.évi</t>
  </si>
  <si>
    <t>2016.évi</t>
  </si>
  <si>
    <t>2017.évi</t>
  </si>
  <si>
    <t>2018.évi</t>
  </si>
  <si>
    <t>Fejlesztési hitelek</t>
  </si>
  <si>
    <t>Fejlesztési hitel tőke törlesztés mindösszesen:</t>
  </si>
  <si>
    <t>Kezességvállalás</t>
  </si>
  <si>
    <t>Műk. Elkőtelezettség: várható kamatfizetés mindösszesen:</t>
  </si>
  <si>
    <t>Hitelintézetek felé összes kiadás:</t>
  </si>
  <si>
    <t>Folyószámlahitel felhasználás kamata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</si>
  <si>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</si>
  <si>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Az Önkormányzat adott évi saját bevételeinek 50 %-a</t>
  </si>
  <si>
    <t>2014.jan BUBOR 2,81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</si>
  <si>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</si>
  <si>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</si>
  <si>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</si>
  <si>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</si>
  <si>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</si>
  <si>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</t>
  </si>
  <si>
    <t>Kimutatás a 2015. évi közvetett támogatásokról (Áht. 24.§ 4. alapján)</t>
  </si>
  <si>
    <t>5. melléklet</t>
  </si>
  <si>
    <t>Bevétel kedvezmény nélkül</t>
  </si>
  <si>
    <t xml:space="preserve">Adott kedvezmény </t>
  </si>
  <si>
    <t>Megjegyzés/hivatkozás</t>
  </si>
  <si>
    <t>ellátottak térítési díjának, kártérítésének méltányossági alapon történő elengedésének összege</t>
  </si>
  <si>
    <t>a 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</si>
  <si>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</si>
  <si>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összege, és</t>
  </si>
  <si>
    <t>egyéb nyújtott kedvezmény vagy kölcsön elengedésének összege</t>
  </si>
  <si>
    <t>MINDÖSSZESEN:</t>
  </si>
  <si>
    <t>2015. évben várható bevételi és kiadási előirányzatok teljesüléséről készített előirányzat-felhasználási ütemterv</t>
  </si>
  <si>
    <t>6. melléklet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</si>
  <si>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</si>
  <si>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</si>
  <si>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</si>
  <si>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</si>
  <si>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</si>
  <si>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</si>
  <si>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</si>
  <si>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</si>
  <si>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</si>
  <si>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</si>
  <si>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 xml:space="preserve">Október </t>
  </si>
  <si>
    <t>November</t>
  </si>
  <si>
    <t xml:space="preserve">December </t>
  </si>
  <si>
    <t>Összesen:</t>
  </si>
  <si>
    <t>Bevételek</t>
  </si>
  <si>
    <t>Saját bevétel</t>
  </si>
  <si>
    <t>Átvett pénzeszközök</t>
  </si>
  <si>
    <t>Támogatás</t>
  </si>
  <si>
    <t>Hitel,</t>
  </si>
  <si>
    <t>Felhalmozási bevétel</t>
  </si>
  <si>
    <t>Előző évek előirányzat-maradványának, pénzmaradványának igénybevétele</t>
  </si>
  <si>
    <t>Bevételek összesen:</t>
  </si>
  <si>
    <t>Kiadások:</t>
  </si>
  <si>
    <t>Müködési kiadások</t>
  </si>
  <si>
    <t>Adósságszolgálat</t>
  </si>
  <si>
    <t>Felújitási kiadások</t>
  </si>
  <si>
    <t>Fejlesztési kiadások</t>
  </si>
  <si>
    <t>Tartalék</t>
  </si>
  <si>
    <t>Kiadások összesen :</t>
  </si>
  <si>
    <t>Egyenleg</t>
  </si>
  <si>
    <t>Rovatszám</t>
  </si>
  <si>
    <t>B3,B7</t>
  </si>
  <si>
    <t>B4,B5</t>
  </si>
  <si>
    <t>2. melléklet</t>
  </si>
  <si>
    <t>3. melléklet</t>
  </si>
  <si>
    <t>4. melléklet</t>
  </si>
  <si>
    <t>Kiadások</t>
  </si>
  <si>
    <t>Munkaadókat terhelő járulékok és szociális hozzájárulási adó</t>
  </si>
  <si>
    <t xml:space="preserve">  - külkapcsolatok Összesen:</t>
  </si>
  <si>
    <t xml:space="preserve">   - ebből Trina</t>
  </si>
  <si>
    <t xml:space="preserve">   - ebből Werheim</t>
  </si>
  <si>
    <t xml:space="preserve">   - ebből Egyéb külkapcsolat</t>
  </si>
  <si>
    <t xml:space="preserve">  - saját rendezvény (Farsangtemetés, Májusfaállítás - bontás, Vörösvár napok, Szüreti felvonulás, Nemzetiségi délután)</t>
  </si>
  <si>
    <t>Rendezvényeket terhelő adó</t>
  </si>
  <si>
    <t>1. melléklet/1. oldal</t>
  </si>
  <si>
    <t>1. melléklet/2. oldal</t>
  </si>
  <si>
    <t xml:space="preserve">   - ebből Gröbenzell</t>
  </si>
  <si>
    <t>K64</t>
  </si>
  <si>
    <t>Tárgyi eszközök beszerzése</t>
  </si>
  <si>
    <t xml:space="preserve">Egységes rovatrend szerinti kiemelt kiadások és bevételek </t>
  </si>
  <si>
    <t>Személyi juttatások és munkaadókat terhelő járulékok, rendezvények tételes bemutatása</t>
  </si>
  <si>
    <t>Pilisvörösvár Német Nemzetiségi Önkormányzatának 2015. évi költségvetése</t>
  </si>
  <si>
    <t>Német Nemzetiségi Önkormányzat Képviselő-testületének  7/2015 (II.04.) sz. határozata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</si>
</sst>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__"/>
    <numFmt numFmtId="173" formatCode="\ ##########"/>
    <numFmt numFmtId="174" formatCode="_-* #,##0\ _F_t_-;\-* #,##0\ _F_t_-;_-* &quot;-&quot;??\ _F_t_-;_-@_-"/>
    <numFmt numFmtId="175" formatCode="#,##0_ ;[Red]\-#,##0\ "/>
  </numFmts>
  <fonts count="47">
    <font>
      <sz val="10"/>
      <name val="Arial CE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10" xfId="96" applyFont="1" applyBorder="1">
      <alignment/>
      <protection/>
    </xf>
    <xf numFmtId="0" fontId="1" fillId="0" borderId="10" xfId="96" applyFont="1" applyBorder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1" fillId="4" borderId="15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1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left" vertical="center"/>
    </xf>
    <xf numFmtId="0" fontId="10" fillId="20" borderId="10" xfId="0" applyFont="1" applyFill="1" applyBorder="1" applyAlignment="1">
      <alignment horizontal="left" vertical="center" wrapText="1"/>
    </xf>
    <xf numFmtId="0" fontId="10" fillId="2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3" fontId="1" fillId="4" borderId="15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 wrapText="1"/>
    </xf>
    <xf numFmtId="173" fontId="1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4" xfId="96" applyFont="1" applyBorder="1">
      <alignment/>
      <protection/>
    </xf>
    <xf numFmtId="0" fontId="1" fillId="0" borderId="17" xfId="96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33" fillId="0" borderId="10" xfId="97" applyFont="1" applyFill="1" applyBorder="1" applyAlignment="1">
      <alignment horizontal="center" vertical="center" wrapText="1"/>
      <protection/>
    </xf>
    <xf numFmtId="3" fontId="33" fillId="0" borderId="10" xfId="97" applyNumberFormat="1" applyFont="1" applyBorder="1" applyAlignment="1">
      <alignment horizontal="center" vertical="center" wrapText="1"/>
      <protection/>
    </xf>
    <xf numFmtId="0" fontId="8" fillId="0" borderId="0" xfId="97" applyFont="1">
      <alignment/>
      <protection/>
    </xf>
    <xf numFmtId="0" fontId="8" fillId="0" borderId="10" xfId="97" applyFont="1" applyFill="1" applyBorder="1" applyAlignment="1">
      <alignment horizontal="center" vertical="center"/>
      <protection/>
    </xf>
    <xf numFmtId="0" fontId="8" fillId="0" borderId="10" xfId="97" applyFont="1" applyBorder="1">
      <alignment/>
      <protection/>
    </xf>
    <xf numFmtId="0" fontId="8" fillId="0" borderId="10" xfId="97" applyFont="1" applyFill="1" applyBorder="1" applyAlignment="1">
      <alignment horizontal="justify" vertical="center"/>
      <protection/>
    </xf>
    <xf numFmtId="0" fontId="33" fillId="0" borderId="10" xfId="97" applyFont="1" applyFill="1" applyBorder="1" applyAlignment="1">
      <alignment horizontal="justify" vertical="center"/>
      <protection/>
    </xf>
    <xf numFmtId="3" fontId="6" fillId="0" borderId="0" xfId="71" applyNumberFormat="1" applyFont="1" applyAlignment="1">
      <alignment/>
    </xf>
    <xf numFmtId="0" fontId="6" fillId="0" borderId="0" xfId="109" applyFont="1">
      <alignment/>
      <protection/>
    </xf>
    <xf numFmtId="1" fontId="3" fillId="0" borderId="10" xfId="101" applyNumberFormat="1" applyFont="1" applyBorder="1">
      <alignment/>
      <protection/>
    </xf>
    <xf numFmtId="175" fontId="6" fillId="0" borderId="0" xfId="109" applyNumberFormat="1" applyFont="1">
      <alignment/>
      <protection/>
    </xf>
    <xf numFmtId="175" fontId="3" fillId="0" borderId="10" xfId="101" applyNumberFormat="1" applyFont="1" applyBorder="1">
      <alignment/>
      <protection/>
    </xf>
    <xf numFmtId="175" fontId="3" fillId="0" borderId="10" xfId="70" applyNumberFormat="1" applyFont="1" applyBorder="1" applyAlignment="1">
      <alignment/>
    </xf>
    <xf numFmtId="175" fontId="1" fillId="0" borderId="10" xfId="70" applyNumberFormat="1" applyFont="1" applyBorder="1" applyAlignment="1">
      <alignment/>
    </xf>
    <xf numFmtId="3" fontId="6" fillId="0" borderId="0" xfId="109" applyNumberFormat="1" applyFont="1">
      <alignment/>
      <protection/>
    </xf>
    <xf numFmtId="0" fontId="6" fillId="0" borderId="10" xfId="109" applyFont="1" applyBorder="1">
      <alignment/>
      <protection/>
    </xf>
    <xf numFmtId="175" fontId="1" fillId="0" borderId="10" xfId="101" applyNumberFormat="1" applyFont="1" applyBorder="1">
      <alignment/>
      <protection/>
    </xf>
    <xf numFmtId="1" fontId="1" fillId="0" borderId="0" xfId="101" applyNumberFormat="1" applyFont="1" applyBorder="1" applyAlignment="1">
      <alignment horizontal="center" wrapText="1"/>
      <protection/>
    </xf>
    <xf numFmtId="1" fontId="35" fillId="0" borderId="0" xfId="101" applyNumberFormat="1" applyFont="1">
      <alignment/>
      <protection/>
    </xf>
    <xf numFmtId="1" fontId="36" fillId="0" borderId="0" xfId="101" applyNumberFormat="1" applyFont="1">
      <alignment/>
      <protection/>
    </xf>
    <xf numFmtId="1" fontId="1" fillId="0" borderId="0" xfId="101" applyNumberFormat="1" applyFont="1">
      <alignment/>
      <protection/>
    </xf>
    <xf numFmtId="1" fontId="3" fillId="0" borderId="0" xfId="101" applyNumberFormat="1" applyFont="1">
      <alignment/>
      <protection/>
    </xf>
    <xf numFmtId="0" fontId="6" fillId="0" borderId="0" xfId="105" applyFont="1" applyBorder="1" applyAlignment="1">
      <alignment horizontal="right" vertical="center"/>
      <protection/>
    </xf>
    <xf numFmtId="1" fontId="1" fillId="0" borderId="0" xfId="101" applyNumberFormat="1" applyFont="1" applyBorder="1">
      <alignment/>
      <protection/>
    </xf>
    <xf numFmtId="1" fontId="3" fillId="0" borderId="0" xfId="101" applyNumberFormat="1" applyFont="1" applyBorder="1">
      <alignment/>
      <protection/>
    </xf>
    <xf numFmtId="1" fontId="6" fillId="0" borderId="0" xfId="101" applyNumberFormat="1" applyFont="1">
      <alignment/>
      <protection/>
    </xf>
    <xf numFmtId="0" fontId="6" fillId="0" borderId="0" xfId="105" applyFont="1" applyAlignment="1">
      <alignment horizontal="right" vertical="center"/>
      <protection/>
    </xf>
    <xf numFmtId="0" fontId="8" fillId="0" borderId="0" xfId="110" applyFont="1" applyAlignment="1">
      <alignment horizontal="center" vertical="center"/>
      <protection/>
    </xf>
    <xf numFmtId="0" fontId="6" fillId="0" borderId="0" xfId="103" applyNumberFormat="1" applyFont="1">
      <alignment/>
      <protection/>
    </xf>
    <xf numFmtId="0" fontId="5" fillId="0" borderId="0" xfId="103" applyNumberFormat="1" applyFont="1">
      <alignment/>
      <protection/>
    </xf>
    <xf numFmtId="0" fontId="6" fillId="0" borderId="0" xfId="103" applyFont="1">
      <alignment/>
      <protection/>
    </xf>
    <xf numFmtId="0" fontId="6" fillId="0" borderId="0" xfId="103" applyNumberFormat="1" applyFont="1" applyAlignment="1">
      <alignment/>
      <protection/>
    </xf>
    <xf numFmtId="0" fontId="1" fillId="0" borderId="0" xfId="108" applyFont="1" applyBorder="1" applyAlignment="1">
      <alignment horizontal="center"/>
      <protection/>
    </xf>
    <xf numFmtId="0" fontId="6" fillId="0" borderId="0" xfId="99" applyFont="1" applyBorder="1" applyAlignment="1">
      <alignment horizontal="center"/>
      <protection/>
    </xf>
    <xf numFmtId="0" fontId="6" fillId="0" borderId="0" xfId="103" applyFont="1" applyAlignment="1">
      <alignment/>
      <protection/>
    </xf>
    <xf numFmtId="0" fontId="5" fillId="0" borderId="0" xfId="103" applyFont="1">
      <alignment/>
      <protection/>
    </xf>
    <xf numFmtId="0" fontId="3" fillId="0" borderId="0" xfId="103" applyFont="1" applyFill="1" applyBorder="1" applyAlignment="1">
      <alignment horizontal="left"/>
      <protection/>
    </xf>
    <xf numFmtId="0" fontId="3" fillId="0" borderId="0" xfId="103" applyFont="1" applyBorder="1" applyAlignment="1">
      <alignment horizontal="left"/>
      <protection/>
    </xf>
    <xf numFmtId="0" fontId="5" fillId="0" borderId="0" xfId="103" applyNumberFormat="1" applyFont="1" applyBorder="1">
      <alignment/>
      <protection/>
    </xf>
    <xf numFmtId="0" fontId="5" fillId="0" borderId="0" xfId="103" applyNumberFormat="1" applyFont="1" applyFill="1" applyBorder="1">
      <alignment/>
      <protection/>
    </xf>
    <xf numFmtId="0" fontId="6" fillId="0" borderId="0" xfId="103" applyNumberFormat="1" applyFont="1" applyBorder="1">
      <alignment/>
      <protection/>
    </xf>
    <xf numFmtId="0" fontId="3" fillId="0" borderId="0" xfId="103" applyNumberFormat="1" applyFont="1" applyBorder="1" applyAlignment="1">
      <alignment horizontal="right"/>
      <protection/>
    </xf>
    <xf numFmtId="0" fontId="1" fillId="0" borderId="0" xfId="103" applyNumberFormat="1" applyFont="1" applyBorder="1" applyAlignment="1">
      <alignment horizontal="right"/>
      <protection/>
    </xf>
    <xf numFmtId="0" fontId="1" fillId="0" borderId="0" xfId="103" applyNumberFormat="1" applyFont="1" applyBorder="1">
      <alignment/>
      <protection/>
    </xf>
    <xf numFmtId="0" fontId="1" fillId="0" borderId="0" xfId="103" applyNumberFormat="1" applyFont="1" applyBorder="1" applyAlignment="1">
      <alignment horizontal="center"/>
      <protection/>
    </xf>
    <xf numFmtId="0" fontId="6" fillId="0" borderId="0" xfId="103" applyFont="1" applyBorder="1">
      <alignment/>
      <protection/>
    </xf>
    <xf numFmtId="3" fontId="3" fillId="0" borderId="0" xfId="103" applyNumberFormat="1" applyFont="1" applyBorder="1">
      <alignment/>
      <protection/>
    </xf>
    <xf numFmtId="3" fontId="3" fillId="0" borderId="0" xfId="103" applyNumberFormat="1" applyFont="1" applyFill="1" applyBorder="1">
      <alignment/>
      <protection/>
    </xf>
    <xf numFmtId="3" fontId="6" fillId="0" borderId="0" xfId="103" applyNumberFormat="1" applyFont="1" applyFill="1" applyBorder="1">
      <alignment/>
      <protection/>
    </xf>
    <xf numFmtId="0" fontId="3" fillId="0" borderId="0" xfId="103" applyNumberFormat="1" applyFont="1" applyBorder="1">
      <alignment/>
      <protection/>
    </xf>
    <xf numFmtId="0" fontId="1" fillId="0" borderId="0" xfId="103" applyNumberFormat="1" applyFont="1" applyBorder="1" applyAlignment="1">
      <alignment/>
      <protection/>
    </xf>
    <xf numFmtId="0" fontId="1" fillId="0" borderId="17" xfId="103" applyNumberFormat="1" applyFont="1" applyBorder="1" applyAlignment="1">
      <alignment horizontal="center" vertical="center" wrapText="1"/>
      <protection/>
    </xf>
    <xf numFmtId="0" fontId="1" fillId="0" borderId="15" xfId="103" applyNumberFormat="1" applyFont="1" applyFill="1" applyBorder="1" applyAlignment="1">
      <alignment horizontal="center" vertical="center" wrapText="1"/>
      <protection/>
    </xf>
    <xf numFmtId="0" fontId="1" fillId="0" borderId="15" xfId="103" applyNumberFormat="1" applyFont="1" applyBorder="1" applyAlignment="1">
      <alignment horizontal="center" vertical="center" wrapText="1"/>
      <protection/>
    </xf>
    <xf numFmtId="0" fontId="1" fillId="0" borderId="15" xfId="103" applyNumberFormat="1" applyFont="1" applyFill="1" applyBorder="1" applyAlignment="1">
      <alignment horizontal="center" wrapText="1"/>
      <protection/>
    </xf>
    <xf numFmtId="0" fontId="5" fillId="0" borderId="15" xfId="103" applyNumberFormat="1" applyFont="1" applyFill="1" applyBorder="1" applyAlignment="1">
      <alignment horizontal="center" wrapText="1"/>
      <protection/>
    </xf>
    <xf numFmtId="0" fontId="1" fillId="0" borderId="19" xfId="103" applyNumberFormat="1" applyFont="1" applyBorder="1" applyAlignment="1">
      <alignment horizontal="center" vertical="center" wrapText="1"/>
      <protection/>
    </xf>
    <xf numFmtId="0" fontId="5" fillId="0" borderId="19" xfId="103" applyNumberFormat="1" applyFont="1" applyBorder="1" applyAlignment="1">
      <alignment horizontal="center" vertical="center" wrapText="1"/>
      <protection/>
    </xf>
    <xf numFmtId="0" fontId="5" fillId="0" borderId="15" xfId="103" applyNumberFormat="1" applyFont="1" applyBorder="1" applyAlignment="1">
      <alignment horizontal="center" vertical="center"/>
      <protection/>
    </xf>
    <xf numFmtId="0" fontId="5" fillId="0" borderId="18" xfId="103" applyNumberFormat="1" applyFont="1" applyBorder="1" applyAlignment="1">
      <alignment horizontal="center" vertical="center"/>
      <protection/>
    </xf>
    <xf numFmtId="0" fontId="5" fillId="0" borderId="0" xfId="103" applyNumberFormat="1" applyFont="1" applyBorder="1" applyAlignment="1">
      <alignment horizontal="center" vertical="center"/>
      <protection/>
    </xf>
    <xf numFmtId="0" fontId="1" fillId="0" borderId="0" xfId="103" applyNumberFormat="1" applyFont="1" applyBorder="1" applyAlignment="1">
      <alignment horizontal="center" vertical="center" wrapText="1"/>
      <protection/>
    </xf>
    <xf numFmtId="0" fontId="1" fillId="0" borderId="0" xfId="103" applyNumberFormat="1" applyFont="1" applyBorder="1" applyAlignment="1">
      <alignment horizontal="center" vertical="center"/>
      <protection/>
    </xf>
    <xf numFmtId="0" fontId="1" fillId="0" borderId="20" xfId="103" applyNumberFormat="1" applyFont="1" applyBorder="1" applyAlignment="1">
      <alignment horizontal="center" vertical="center" wrapText="1"/>
      <protection/>
    </xf>
    <xf numFmtId="0" fontId="1" fillId="0" borderId="14" xfId="103" applyNumberFormat="1" applyFont="1" applyFill="1" applyBorder="1" applyAlignment="1">
      <alignment horizontal="center" vertical="center" wrapText="1"/>
      <protection/>
    </xf>
    <xf numFmtId="0" fontId="1" fillId="0" borderId="14" xfId="103" applyNumberFormat="1" applyFont="1" applyBorder="1" applyAlignment="1">
      <alignment horizontal="center" vertical="center" wrapText="1"/>
      <protection/>
    </xf>
    <xf numFmtId="0" fontId="1" fillId="0" borderId="14" xfId="103" applyNumberFormat="1" applyFont="1" applyBorder="1" applyAlignment="1">
      <alignment horizontal="center" wrapText="1"/>
      <protection/>
    </xf>
    <xf numFmtId="0" fontId="1" fillId="0" borderId="14" xfId="103" applyNumberFormat="1" applyFont="1" applyFill="1" applyBorder="1" applyAlignment="1">
      <alignment horizontal="center" wrapText="1"/>
      <protection/>
    </xf>
    <xf numFmtId="0" fontId="5" fillId="0" borderId="21" xfId="103" applyNumberFormat="1" applyFont="1" applyFill="1" applyBorder="1" applyAlignment="1">
      <alignment horizontal="center" wrapText="1"/>
      <protection/>
    </xf>
    <xf numFmtId="0" fontId="1" fillId="0" borderId="14" xfId="103" applyNumberFormat="1" applyFont="1" applyBorder="1" applyAlignment="1">
      <alignment horizontal="center" vertical="center"/>
      <protection/>
    </xf>
    <xf numFmtId="0" fontId="1" fillId="0" borderId="21" xfId="103" applyNumberFormat="1" applyFont="1" applyBorder="1" applyAlignment="1">
      <alignment horizontal="center" vertical="center"/>
      <protection/>
    </xf>
    <xf numFmtId="0" fontId="5" fillId="0" borderId="21" xfId="103" applyNumberFormat="1" applyFont="1" applyBorder="1" applyAlignment="1">
      <alignment horizontal="center" vertical="center"/>
      <protection/>
    </xf>
    <xf numFmtId="0" fontId="5" fillId="0" borderId="14" xfId="103" applyNumberFormat="1" applyFont="1" applyBorder="1" applyAlignment="1">
      <alignment horizontal="center" vertical="center"/>
      <protection/>
    </xf>
    <xf numFmtId="0" fontId="5" fillId="0" borderId="22" xfId="103" applyNumberFormat="1" applyFont="1" applyBorder="1" applyAlignment="1">
      <alignment horizontal="center" vertical="center"/>
      <protection/>
    </xf>
    <xf numFmtId="0" fontId="38" fillId="0" borderId="23" xfId="103" applyFont="1" applyFill="1" applyBorder="1" applyAlignment="1">
      <alignment horizontal="center" vertical="center"/>
      <protection/>
    </xf>
    <xf numFmtId="0" fontId="11" fillId="0" borderId="24" xfId="103" applyFont="1" applyFill="1" applyBorder="1" applyAlignment="1">
      <alignment horizontal="center" vertical="center" wrapText="1"/>
      <protection/>
    </xf>
    <xf numFmtId="0" fontId="39" fillId="0" borderId="24" xfId="103" applyFont="1" applyFill="1" applyBorder="1" applyAlignment="1">
      <alignment horizontal="center" vertical="center" wrapText="1"/>
      <protection/>
    </xf>
    <xf numFmtId="3" fontId="11" fillId="0" borderId="24" xfId="103" applyNumberFormat="1" applyFont="1" applyFill="1" applyBorder="1" applyAlignment="1">
      <alignment horizontal="center" vertical="center"/>
      <protection/>
    </xf>
    <xf numFmtId="3" fontId="11" fillId="0" borderId="25" xfId="103" applyNumberFormat="1" applyFont="1" applyFill="1" applyBorder="1" applyAlignment="1">
      <alignment horizontal="center" vertical="center"/>
      <protection/>
    </xf>
    <xf numFmtId="3" fontId="11" fillId="0" borderId="0" xfId="103" applyNumberFormat="1" applyFont="1" applyFill="1" applyBorder="1" applyAlignment="1">
      <alignment horizontal="center" vertical="center"/>
      <protection/>
    </xf>
    <xf numFmtId="0" fontId="38" fillId="0" borderId="0" xfId="103" applyFont="1" applyFill="1" applyBorder="1" applyAlignment="1">
      <alignment horizontal="center" vertical="center"/>
      <protection/>
    </xf>
    <xf numFmtId="0" fontId="11" fillId="0" borderId="0" xfId="103" applyFont="1" applyFill="1" applyBorder="1" applyAlignment="1">
      <alignment horizontal="center" vertical="center" wrapText="1"/>
      <protection/>
    </xf>
    <xf numFmtId="3" fontId="38" fillId="0" borderId="0" xfId="103" applyNumberFormat="1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Alignment="1">
      <alignment horizontal="center" vertical="center"/>
      <protection/>
    </xf>
    <xf numFmtId="0" fontId="38" fillId="0" borderId="20" xfId="103" applyFont="1" applyFill="1" applyBorder="1" applyAlignment="1">
      <alignment horizontal="center" vertical="center"/>
      <protection/>
    </xf>
    <xf numFmtId="0" fontId="11" fillId="0" borderId="14" xfId="103" applyFont="1" applyFill="1" applyBorder="1" applyAlignment="1">
      <alignment horizontal="center" vertical="center" wrapText="1"/>
      <protection/>
    </xf>
    <xf numFmtId="0" fontId="39" fillId="0" borderId="14" xfId="103" applyFont="1" applyFill="1" applyBorder="1" applyAlignment="1">
      <alignment horizontal="center" vertical="center" wrapText="1"/>
      <protection/>
    </xf>
    <xf numFmtId="3" fontId="11" fillId="0" borderId="14" xfId="103" applyNumberFormat="1" applyFont="1" applyFill="1" applyBorder="1" applyAlignment="1">
      <alignment horizontal="center" vertical="center"/>
      <protection/>
    </xf>
    <xf numFmtId="3" fontId="11" fillId="0" borderId="22" xfId="103" applyNumberFormat="1" applyFont="1" applyFill="1" applyBorder="1" applyAlignment="1">
      <alignment horizontal="center" vertical="center"/>
      <protection/>
    </xf>
    <xf numFmtId="0" fontId="11" fillId="0" borderId="0" xfId="103" applyFont="1" applyFill="1" applyBorder="1" applyAlignment="1">
      <alignment horizontal="center" vertical="center"/>
      <protection/>
    </xf>
    <xf numFmtId="0" fontId="38" fillId="0" borderId="11" xfId="103" applyFont="1" applyFill="1" applyBorder="1" applyAlignment="1">
      <alignment horizontal="center" vertical="center"/>
      <protection/>
    </xf>
    <xf numFmtId="0" fontId="11" fillId="0" borderId="13" xfId="103" applyFont="1" applyFill="1" applyBorder="1" applyAlignment="1">
      <alignment horizontal="center" vertical="center" wrapText="1"/>
      <protection/>
    </xf>
    <xf numFmtId="0" fontId="11" fillId="0" borderId="13" xfId="103" applyFont="1" applyFill="1" applyBorder="1" applyAlignment="1">
      <alignment horizontal="center" vertical="center"/>
      <protection/>
    </xf>
    <xf numFmtId="3" fontId="11" fillId="0" borderId="13" xfId="103" applyNumberFormat="1" applyFont="1" applyFill="1" applyBorder="1" applyAlignment="1">
      <alignment horizontal="center" vertical="center"/>
      <protection/>
    </xf>
    <xf numFmtId="3" fontId="11" fillId="0" borderId="26" xfId="103" applyNumberFormat="1" applyFont="1" applyFill="1" applyBorder="1" applyAlignment="1">
      <alignment horizontal="center" vertical="center"/>
      <protection/>
    </xf>
    <xf numFmtId="0" fontId="38" fillId="0" borderId="0" xfId="103" applyFont="1" applyFill="1" applyAlignment="1">
      <alignment horizontal="center" vertical="center"/>
      <protection/>
    </xf>
    <xf numFmtId="0" fontId="38" fillId="0" borderId="27" xfId="103" applyFont="1" applyFill="1" applyBorder="1" applyAlignment="1">
      <alignment horizontal="center" vertical="center"/>
      <protection/>
    </xf>
    <xf numFmtId="0" fontId="11" fillId="0" borderId="28" xfId="103" applyFont="1" applyFill="1" applyBorder="1" applyAlignment="1">
      <alignment horizontal="center" vertical="center"/>
      <protection/>
    </xf>
    <xf numFmtId="0" fontId="39" fillId="0" borderId="28" xfId="103" applyFont="1" applyFill="1" applyBorder="1" applyAlignment="1">
      <alignment horizontal="center" vertical="center"/>
      <protection/>
    </xf>
    <xf numFmtId="3" fontId="11" fillId="0" borderId="28" xfId="103" applyNumberFormat="1" applyFont="1" applyFill="1" applyBorder="1" applyAlignment="1">
      <alignment horizontal="center" vertical="center"/>
      <protection/>
    </xf>
    <xf numFmtId="3" fontId="11" fillId="0" borderId="29" xfId="103" applyNumberFormat="1" applyFont="1" applyFill="1" applyBorder="1" applyAlignment="1">
      <alignment horizontal="center" vertical="center"/>
      <protection/>
    </xf>
    <xf numFmtId="0" fontId="38" fillId="0" borderId="17" xfId="103" applyFont="1" applyFill="1" applyBorder="1" applyAlignment="1">
      <alignment horizontal="center" vertical="center"/>
      <protection/>
    </xf>
    <xf numFmtId="0" fontId="38" fillId="0" borderId="15" xfId="103" applyFont="1" applyFill="1" applyBorder="1" applyAlignment="1">
      <alignment horizontal="left" vertical="center"/>
      <protection/>
    </xf>
    <xf numFmtId="0" fontId="38" fillId="0" borderId="15" xfId="103" applyFont="1" applyBorder="1" applyAlignment="1">
      <alignment horizontal="center" vertical="center" wrapText="1"/>
      <protection/>
    </xf>
    <xf numFmtId="3" fontId="40" fillId="0" borderId="15" xfId="103" applyNumberFormat="1" applyFont="1" applyFill="1" applyBorder="1" applyAlignment="1">
      <alignment horizontal="center" vertical="center"/>
      <protection/>
    </xf>
    <xf numFmtId="1" fontId="38" fillId="0" borderId="19" xfId="103" applyNumberFormat="1" applyFont="1" applyFill="1" applyBorder="1" applyAlignment="1">
      <alignment horizontal="center" vertical="center"/>
      <protection/>
    </xf>
    <xf numFmtId="1" fontId="39" fillId="0" borderId="15" xfId="103" applyNumberFormat="1" applyFont="1" applyBorder="1" applyAlignment="1">
      <alignment horizontal="center" vertical="center"/>
      <protection/>
    </xf>
    <xf numFmtId="0" fontId="11" fillId="0" borderId="15" xfId="103" applyNumberFormat="1" applyFont="1" applyBorder="1" applyAlignment="1">
      <alignment horizontal="center" vertical="center"/>
      <protection/>
    </xf>
    <xf numFmtId="3" fontId="11" fillId="0" borderId="15" xfId="103" applyNumberFormat="1" applyFont="1" applyFill="1" applyBorder="1" applyAlignment="1">
      <alignment horizontal="center" vertical="center"/>
      <protection/>
    </xf>
    <xf numFmtId="0" fontId="38" fillId="0" borderId="15" xfId="103" applyNumberFormat="1" applyFont="1" applyBorder="1" applyAlignment="1">
      <alignment horizontal="center" vertical="center"/>
      <protection/>
    </xf>
    <xf numFmtId="0" fontId="38" fillId="0" borderId="18" xfId="103" applyNumberFormat="1" applyFont="1" applyBorder="1" applyAlignment="1">
      <alignment horizontal="center" vertical="center"/>
      <protection/>
    </xf>
    <xf numFmtId="0" fontId="40" fillId="0" borderId="0" xfId="103" applyNumberFormat="1" applyFont="1" applyBorder="1" applyAlignment="1">
      <alignment horizontal="center" vertical="center"/>
      <protection/>
    </xf>
    <xf numFmtId="0" fontId="38" fillId="0" borderId="0" xfId="103" applyFont="1" applyBorder="1" applyAlignment="1">
      <alignment horizontal="center" vertical="center" wrapText="1"/>
      <protection/>
    </xf>
    <xf numFmtId="3" fontId="40" fillId="0" borderId="0" xfId="103" applyNumberFormat="1" applyFont="1" applyFill="1" applyBorder="1" applyAlignment="1">
      <alignment horizontal="center" vertical="center"/>
      <protection/>
    </xf>
    <xf numFmtId="1" fontId="38" fillId="0" borderId="0" xfId="103" applyNumberFormat="1" applyFont="1" applyFill="1" applyBorder="1" applyAlignment="1">
      <alignment horizontal="center" vertical="center"/>
      <protection/>
    </xf>
    <xf numFmtId="1" fontId="39" fillId="0" borderId="0" xfId="103" applyNumberFormat="1" applyFont="1" applyBorder="1" applyAlignment="1">
      <alignment horizontal="center" vertical="center"/>
      <protection/>
    </xf>
    <xf numFmtId="0" fontId="11" fillId="0" borderId="0" xfId="103" applyNumberFormat="1" applyFont="1" applyBorder="1" applyAlignment="1">
      <alignment horizontal="center" vertical="center"/>
      <protection/>
    </xf>
    <xf numFmtId="0" fontId="41" fillId="0" borderId="0" xfId="103" applyNumberFormat="1" applyFont="1" applyBorder="1" applyAlignment="1">
      <alignment horizontal="center" vertical="center"/>
      <protection/>
    </xf>
    <xf numFmtId="0" fontId="40" fillId="0" borderId="0" xfId="103" applyFont="1" applyBorder="1" applyAlignment="1">
      <alignment horizontal="center" vertical="center"/>
      <protection/>
    </xf>
    <xf numFmtId="0" fontId="5" fillId="0" borderId="0" xfId="103" applyFont="1" applyBorder="1">
      <alignment/>
      <protection/>
    </xf>
    <xf numFmtId="0" fontId="6" fillId="0" borderId="0" xfId="99" applyFont="1" applyBorder="1" applyAlignment="1">
      <alignment horizontal="justify"/>
      <protection/>
    </xf>
    <xf numFmtId="174" fontId="11" fillId="0" borderId="10" xfId="68" applyNumberFormat="1" applyFont="1" applyBorder="1" applyAlignment="1">
      <alignment horizontal="center" vertical="center"/>
    </xf>
    <xf numFmtId="3" fontId="11" fillId="0" borderId="10" xfId="68" applyNumberFormat="1" applyFont="1" applyBorder="1" applyAlignment="1">
      <alignment horizontal="center" vertical="center"/>
    </xf>
    <xf numFmtId="3" fontId="11" fillId="0" borderId="10" xfId="68" applyNumberFormat="1" applyFont="1" applyFill="1" applyBorder="1" applyAlignment="1">
      <alignment horizontal="center" vertical="center"/>
    </xf>
    <xf numFmtId="3" fontId="38" fillId="0" borderId="10" xfId="68" applyNumberFormat="1" applyFont="1" applyFill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0" fontId="11" fillId="0" borderId="0" xfId="103" applyFont="1" applyBorder="1" applyAlignment="1">
      <alignment horizontal="center" vertical="center"/>
      <protection/>
    </xf>
    <xf numFmtId="0" fontId="38" fillId="0" borderId="0" xfId="103" applyFont="1" applyBorder="1" applyAlignment="1">
      <alignment horizontal="center" vertical="center"/>
      <protection/>
    </xf>
    <xf numFmtId="0" fontId="39" fillId="0" borderId="0" xfId="103" applyFont="1" applyFill="1" applyBorder="1" applyAlignment="1">
      <alignment horizontal="left"/>
      <protection/>
    </xf>
    <xf numFmtId="174" fontId="3" fillId="0" borderId="0" xfId="68" applyNumberFormat="1" applyFont="1" applyBorder="1" applyAlignment="1">
      <alignment horizontal="right"/>
    </xf>
    <xf numFmtId="3" fontId="3" fillId="0" borderId="0" xfId="68" applyNumberFormat="1" applyFont="1" applyBorder="1" applyAlignment="1">
      <alignment horizontal="right"/>
    </xf>
    <xf numFmtId="3" fontId="3" fillId="0" borderId="0" xfId="68" applyNumberFormat="1" applyFont="1" applyFill="1" applyBorder="1" applyAlignment="1">
      <alignment horizontal="right"/>
    </xf>
    <xf numFmtId="3" fontId="6" fillId="0" borderId="0" xfId="68" applyNumberFormat="1" applyFont="1" applyFill="1" applyBorder="1" applyAlignment="1">
      <alignment horizontal="right"/>
    </xf>
    <xf numFmtId="0" fontId="11" fillId="0" borderId="0" xfId="103" applyFont="1" applyBorder="1" applyAlignment="1">
      <alignment horizontal="left"/>
      <protection/>
    </xf>
    <xf numFmtId="0" fontId="6" fillId="0" borderId="0" xfId="102" applyFont="1" applyFill="1" applyBorder="1" applyAlignment="1">
      <alignment horizontal="left"/>
      <protection/>
    </xf>
    <xf numFmtId="174" fontId="6" fillId="0" borderId="0" xfId="68" applyNumberFormat="1" applyFont="1" applyBorder="1" applyAlignment="1">
      <alignment horizontal="right"/>
    </xf>
    <xf numFmtId="0" fontId="6" fillId="0" borderId="0" xfId="103" applyNumberFormat="1" applyFont="1" applyFill="1" applyBorder="1">
      <alignment/>
      <protection/>
    </xf>
    <xf numFmtId="0" fontId="6" fillId="0" borderId="0" xfId="102" applyFont="1" applyBorder="1" applyAlignment="1">
      <alignment horizontal="left"/>
      <protection/>
    </xf>
    <xf numFmtId="174" fontId="6" fillId="0" borderId="0" xfId="102" applyNumberFormat="1" applyFont="1" applyBorder="1" applyAlignment="1">
      <alignment horizontal="left"/>
      <protection/>
    </xf>
    <xf numFmtId="0" fontId="6" fillId="0" borderId="0" xfId="103" applyFont="1" applyFill="1" applyBorder="1" applyAlignment="1">
      <alignment horizontal="left"/>
      <protection/>
    </xf>
    <xf numFmtId="0" fontId="6" fillId="0" borderId="0" xfId="103" applyFont="1" applyBorder="1" applyAlignment="1">
      <alignment horizontal="left"/>
      <protection/>
    </xf>
    <xf numFmtId="0" fontId="5" fillId="0" borderId="0" xfId="103" applyFont="1" applyFill="1" applyBorder="1" applyAlignment="1">
      <alignment horizontal="left"/>
      <protection/>
    </xf>
    <xf numFmtId="0" fontId="5" fillId="0" borderId="0" xfId="103" applyFont="1" applyBorder="1" applyAlignment="1">
      <alignment horizontal="left"/>
      <protection/>
    </xf>
    <xf numFmtId="0" fontId="5" fillId="0" borderId="0" xfId="102" applyFont="1" applyFill="1" applyBorder="1" applyAlignment="1">
      <alignment horizontal="left" wrapText="1"/>
      <protection/>
    </xf>
    <xf numFmtId="0" fontId="5" fillId="0" borderId="0" xfId="102" applyFont="1" applyBorder="1" applyAlignment="1">
      <alignment horizontal="left" wrapText="1"/>
      <protection/>
    </xf>
    <xf numFmtId="0" fontId="1" fillId="0" borderId="0" xfId="102" applyFont="1" applyFill="1" applyBorder="1" applyAlignment="1">
      <alignment horizontal="left" wrapText="1"/>
      <protection/>
    </xf>
    <xf numFmtId="0" fontId="1" fillId="0" borderId="0" xfId="102" applyFont="1" applyBorder="1" applyAlignment="1">
      <alignment horizontal="left" wrapText="1"/>
      <protection/>
    </xf>
    <xf numFmtId="0" fontId="6" fillId="0" borderId="0" xfId="103" applyFont="1" applyFill="1" applyAlignment="1">
      <alignment horizontal="left"/>
      <protection/>
    </xf>
    <xf numFmtId="0" fontId="6" fillId="0" borderId="0" xfId="103" applyFont="1" applyAlignment="1">
      <alignment horizontal="left"/>
      <protection/>
    </xf>
    <xf numFmtId="0" fontId="6" fillId="0" borderId="0" xfId="103" applyNumberFormat="1" applyFont="1" applyFill="1">
      <alignment/>
      <protection/>
    </xf>
    <xf numFmtId="3" fontId="6" fillId="0" borderId="1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3" xfId="96" applyFont="1" applyBorder="1">
      <alignment/>
      <protection/>
    </xf>
    <xf numFmtId="3" fontId="6" fillId="0" borderId="13" xfId="0" applyNumberFormat="1" applyFont="1" applyBorder="1" applyAlignment="1">
      <alignment horizontal="center"/>
    </xf>
    <xf numFmtId="172" fontId="1" fillId="20" borderId="15" xfId="104" applyNumberFormat="1" applyFont="1" applyFill="1" applyBorder="1" applyAlignment="1">
      <alignment vertical="center" wrapText="1"/>
      <protection/>
    </xf>
    <xf numFmtId="3" fontId="5" fillId="20" borderId="15" xfId="0" applyNumberFormat="1" applyFont="1" applyFill="1" applyBorder="1" applyAlignment="1">
      <alignment horizontal="center"/>
    </xf>
    <xf numFmtId="175" fontId="3" fillId="0" borderId="13" xfId="101" applyNumberFormat="1" applyFont="1" applyBorder="1">
      <alignment/>
      <protection/>
    </xf>
    <xf numFmtId="1" fontId="3" fillId="0" borderId="10" xfId="101" applyNumberFormat="1" applyFont="1" applyBorder="1" applyAlignment="1">
      <alignment wrapText="1"/>
      <protection/>
    </xf>
    <xf numFmtId="175" fontId="1" fillId="0" borderId="10" xfId="101" applyNumberFormat="1" applyFont="1" applyFill="1" applyBorder="1">
      <alignment/>
      <protection/>
    </xf>
    <xf numFmtId="1" fontId="1" fillId="0" borderId="10" xfId="101" applyNumberFormat="1" applyFont="1" applyBorder="1">
      <alignment/>
      <protection/>
    </xf>
    <xf numFmtId="1" fontId="1" fillId="0" borderId="30" xfId="101" applyNumberFormat="1" applyFont="1" applyBorder="1">
      <alignment/>
      <protection/>
    </xf>
    <xf numFmtId="175" fontId="3" fillId="0" borderId="30" xfId="101" applyNumberFormat="1" applyFont="1" applyBorder="1">
      <alignment/>
      <protection/>
    </xf>
    <xf numFmtId="0" fontId="7" fillId="0" borderId="0" xfId="0" applyFont="1" applyAlignment="1">
      <alignment horizontal="right"/>
    </xf>
    <xf numFmtId="1" fontId="1" fillId="0" borderId="10" xfId="101" applyNumberFormat="1" applyFont="1" applyBorder="1" applyAlignment="1">
      <alignment horizontal="center"/>
      <protection/>
    </xf>
    <xf numFmtId="1" fontId="3" fillId="0" borderId="13" xfId="101" applyNumberFormat="1" applyFont="1" applyBorder="1">
      <alignment/>
      <protection/>
    </xf>
    <xf numFmtId="1" fontId="5" fillId="0" borderId="15" xfId="101" applyNumberFormat="1" applyFont="1" applyBorder="1">
      <alignment/>
      <protection/>
    </xf>
    <xf numFmtId="175" fontId="5" fillId="0" borderId="15" xfId="101" applyNumberFormat="1" applyFont="1" applyBorder="1">
      <alignment/>
      <protection/>
    </xf>
    <xf numFmtId="0" fontId="5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104" applyNumberFormat="1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24" xfId="96" applyFont="1" applyFill="1" applyBorder="1">
      <alignment/>
      <protection/>
    </xf>
    <xf numFmtId="3" fontId="6" fillId="0" borderId="24" xfId="0" applyNumberFormat="1" applyFont="1" applyBorder="1" applyAlignment="1">
      <alignment horizontal="center"/>
    </xf>
    <xf numFmtId="0" fontId="1" fillId="0" borderId="28" xfId="96" applyFont="1" applyBorder="1">
      <alignment/>
      <protection/>
    </xf>
    <xf numFmtId="3" fontId="6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38" fillId="0" borderId="31" xfId="103" applyFont="1" applyBorder="1" applyAlignment="1">
      <alignment horizontal="left" vertical="center"/>
      <protection/>
    </xf>
    <xf numFmtId="0" fontId="11" fillId="0" borderId="10" xfId="103" applyFont="1" applyFill="1" applyBorder="1" applyAlignment="1">
      <alignment horizontal="left" vertical="center"/>
      <protection/>
    </xf>
    <xf numFmtId="0" fontId="8" fillId="0" borderId="0" xfId="110" applyFont="1" applyAlignment="1">
      <alignment/>
      <protection/>
    </xf>
    <xf numFmtId="0" fontId="8" fillId="0" borderId="0" xfId="105" applyFont="1" applyBorder="1" applyAlignment="1">
      <alignment horizontal="right" vertical="center"/>
      <protection/>
    </xf>
    <xf numFmtId="0" fontId="8" fillId="0" borderId="0" xfId="105" applyFont="1" applyBorder="1" applyAlignment="1">
      <alignment horizontal="center" vertical="center"/>
      <protection/>
    </xf>
    <xf numFmtId="0" fontId="8" fillId="0" borderId="0" xfId="97" applyFont="1" applyFill="1" applyAlignment="1">
      <alignment vertical="center"/>
      <protection/>
    </xf>
    <xf numFmtId="0" fontId="8" fillId="0" borderId="0" xfId="97" applyFont="1" applyAlignment="1">
      <alignment horizontal="center" vertical="center"/>
      <protection/>
    </xf>
    <xf numFmtId="3" fontId="8" fillId="0" borderId="0" xfId="97" applyNumberFormat="1" applyFont="1" applyAlignment="1">
      <alignment horizontal="center" vertical="center"/>
      <protection/>
    </xf>
    <xf numFmtId="0" fontId="8" fillId="0" borderId="0" xfId="105" applyFont="1" applyAlignment="1">
      <alignment horizontal="right" vertical="center"/>
      <protection/>
    </xf>
    <xf numFmtId="0" fontId="33" fillId="0" borderId="10" xfId="97" applyFont="1" applyBorder="1" applyAlignment="1">
      <alignment horizontal="center" vertical="center"/>
      <protection/>
    </xf>
    <xf numFmtId="0" fontId="33" fillId="0" borderId="10" xfId="97" applyFont="1" applyFill="1" applyBorder="1" applyAlignment="1">
      <alignment horizontal="center" vertical="center"/>
      <protection/>
    </xf>
    <xf numFmtId="0" fontId="37" fillId="0" borderId="10" xfId="110" applyFont="1" applyBorder="1" applyAlignment="1">
      <alignment wrapText="1"/>
      <protection/>
    </xf>
    <xf numFmtId="0" fontId="37" fillId="0" borderId="10" xfId="110" applyFont="1" applyBorder="1" applyAlignment="1">
      <alignment horizontal="justify" wrapText="1"/>
      <protection/>
    </xf>
    <xf numFmtId="0" fontId="8" fillId="0" borderId="13" xfId="97" applyFont="1" applyBorder="1">
      <alignment/>
      <protection/>
    </xf>
    <xf numFmtId="0" fontId="37" fillId="0" borderId="13" xfId="110" applyFont="1" applyBorder="1" applyAlignment="1">
      <alignment wrapText="1"/>
      <protection/>
    </xf>
    <xf numFmtId="0" fontId="8" fillId="0" borderId="13" xfId="97" applyFont="1" applyFill="1" applyBorder="1" applyAlignment="1">
      <alignment horizontal="center" vertical="center"/>
      <protection/>
    </xf>
    <xf numFmtId="0" fontId="33" fillId="0" borderId="13" xfId="97" applyFont="1" applyFill="1" applyBorder="1" applyAlignment="1">
      <alignment horizontal="justify" vertical="center"/>
      <protection/>
    </xf>
    <xf numFmtId="0" fontId="8" fillId="0" borderId="15" xfId="97" applyFont="1" applyBorder="1">
      <alignment/>
      <protection/>
    </xf>
    <xf numFmtId="0" fontId="33" fillId="0" borderId="15" xfId="97" applyFont="1" applyFill="1" applyBorder="1" applyAlignment="1">
      <alignment vertical="center" wrapText="1"/>
      <protection/>
    </xf>
    <xf numFmtId="0" fontId="8" fillId="0" borderId="15" xfId="97" applyFont="1" applyFill="1" applyBorder="1" applyAlignment="1">
      <alignment horizontal="center" vertical="center"/>
      <protection/>
    </xf>
    <xf numFmtId="0" fontId="33" fillId="0" borderId="15" xfId="97" applyFont="1" applyFill="1" applyBorder="1" applyAlignment="1">
      <alignment horizontal="justify" vertical="center"/>
      <protection/>
    </xf>
    <xf numFmtId="0" fontId="33" fillId="0" borderId="0" xfId="97" applyFont="1" applyFill="1" applyAlignment="1">
      <alignment vertical="center"/>
      <protection/>
    </xf>
    <xf numFmtId="0" fontId="8" fillId="0" borderId="0" xfId="97" applyFont="1" applyBorder="1" applyAlignment="1">
      <alignment horizontal="center" vertical="center"/>
      <protection/>
    </xf>
    <xf numFmtId="3" fontId="8" fillId="0" borderId="0" xfId="97" applyNumberFormat="1" applyFont="1" applyBorder="1" applyAlignment="1">
      <alignment horizontal="center" vertical="center"/>
      <protection/>
    </xf>
    <xf numFmtId="0" fontId="8" fillId="0" borderId="0" xfId="97" applyFont="1" applyBorder="1" applyAlignment="1">
      <alignment horizontal="justify" vertical="center"/>
      <protection/>
    </xf>
    <xf numFmtId="0" fontId="8" fillId="0" borderId="0" xfId="97" applyFont="1" applyAlignment="1">
      <alignment horizontal="justify" vertical="center"/>
      <protection/>
    </xf>
    <xf numFmtId="3" fontId="6" fillId="0" borderId="1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5" fillId="4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108" applyFont="1" applyBorder="1" applyAlignment="1">
      <alignment horizontal="center"/>
      <protection/>
    </xf>
    <xf numFmtId="0" fontId="6" fillId="0" borderId="0" xfId="99" applyFont="1" applyAlignment="1">
      <alignment horizontal="center"/>
      <protection/>
    </xf>
    <xf numFmtId="0" fontId="1" fillId="0" borderId="0" xfId="103" applyNumberFormat="1" applyFont="1" applyBorder="1" applyAlignment="1">
      <alignment horizontal="center"/>
      <protection/>
    </xf>
    <xf numFmtId="0" fontId="40" fillId="0" borderId="0" xfId="99" applyFont="1" applyAlignment="1">
      <alignment horizontal="justify" vertical="center"/>
      <protection/>
    </xf>
    <xf numFmtId="0" fontId="6" fillId="0" borderId="0" xfId="99" applyFont="1" applyAlignment="1">
      <alignment/>
      <protection/>
    </xf>
    <xf numFmtId="0" fontId="5" fillId="0" borderId="0" xfId="110" applyFont="1" applyFill="1" applyAlignment="1">
      <alignment horizontal="center" vertical="center" wrapText="1"/>
      <protection/>
    </xf>
    <xf numFmtId="0" fontId="6" fillId="0" borderId="0" xfId="110" applyFont="1" applyAlignment="1">
      <alignment horizontal="center" vertical="center" wrapText="1"/>
      <protection/>
    </xf>
    <xf numFmtId="0" fontId="6" fillId="0" borderId="0" xfId="110" applyFont="1" applyAlignment="1">
      <alignment/>
      <protection/>
    </xf>
    <xf numFmtId="0" fontId="5" fillId="0" borderId="0" xfId="107" applyFont="1" applyFill="1" applyBorder="1" applyAlignment="1">
      <alignment/>
      <protection/>
    </xf>
    <xf numFmtId="0" fontId="1" fillId="0" borderId="0" xfId="108" applyFont="1" applyBorder="1" applyAlignment="1">
      <alignment horizontal="center" wrapText="1"/>
      <protection/>
    </xf>
    <xf numFmtId="0" fontId="3" fillId="0" borderId="0" xfId="100" applyFont="1" applyAlignment="1">
      <alignment horizontal="center" wrapText="1"/>
      <protection/>
    </xf>
    <xf numFmtId="0" fontId="6" fillId="0" borderId="32" xfId="99" applyFont="1" applyBorder="1" applyAlignment="1">
      <alignment horizontal="justify" wrapText="1"/>
      <protection/>
    </xf>
    <xf numFmtId="0" fontId="6" fillId="0" borderId="32" xfId="110" applyFont="1" applyBorder="1" applyAlignment="1">
      <alignment horizontal="justify" wrapText="1"/>
      <protection/>
    </xf>
    <xf numFmtId="0" fontId="6" fillId="0" borderId="0" xfId="99" applyFont="1" applyBorder="1" applyAlignment="1">
      <alignment horizontal="justify" wrapText="1"/>
      <protection/>
    </xf>
    <xf numFmtId="0" fontId="34" fillId="0" borderId="0" xfId="106" applyFont="1" applyBorder="1" applyAlignment="1">
      <alignment horizontal="center" wrapText="1"/>
      <protection/>
    </xf>
    <xf numFmtId="0" fontId="33" fillId="0" borderId="0" xfId="110" applyFont="1" applyFill="1" applyAlignment="1">
      <alignment horizontal="center" vertical="center"/>
      <protection/>
    </xf>
    <xf numFmtId="0" fontId="8" fillId="0" borderId="0" xfId="110" applyFont="1" applyAlignment="1">
      <alignment/>
      <protection/>
    </xf>
    <xf numFmtId="1" fontId="1" fillId="0" borderId="0" xfId="101" applyNumberFormat="1" applyFont="1" applyBorder="1" applyAlignment="1">
      <alignment horizontal="center" wrapText="1"/>
      <protection/>
    </xf>
    <xf numFmtId="0" fontId="5" fillId="0" borderId="0" xfId="110" applyFont="1" applyFill="1" applyAlignment="1">
      <alignment horizontal="center" vertical="center"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2 2" xfId="68"/>
    <cellStyle name="Ezres 3" xfId="69"/>
    <cellStyle name="Ezres_Költségvetés 2005." xfId="70"/>
    <cellStyle name="Ezres_LIKVIDITÁS kezelés2013" xfId="71"/>
    <cellStyle name="Figyelmeztetés" xfId="72"/>
    <cellStyle name="Figyelmeztetés 2" xfId="73"/>
    <cellStyle name="Hivatkozott cella" xfId="74"/>
    <cellStyle name="Hivatkozott cella 2" xfId="75"/>
    <cellStyle name="Jegyzet" xfId="76"/>
    <cellStyle name="Jegyzet 2" xfId="77"/>
    <cellStyle name="Jelölőszín (1)" xfId="78"/>
    <cellStyle name="Jelölőszín (1) 2" xfId="79"/>
    <cellStyle name="Jelölőszín (2)" xfId="80"/>
    <cellStyle name="Jelölőszín (2) 2" xfId="81"/>
    <cellStyle name="Jelölőszín (3)" xfId="82"/>
    <cellStyle name="Jelölőszín (3) 2" xfId="83"/>
    <cellStyle name="Jelölőszín (4)" xfId="84"/>
    <cellStyle name="Jelölőszín (4) 2" xfId="85"/>
    <cellStyle name="Jelölőszín (5)" xfId="86"/>
    <cellStyle name="Jelölőszín (5) 2" xfId="87"/>
    <cellStyle name="Jelölőszín (6)" xfId="88"/>
    <cellStyle name="Jelölőszín (6) 2" xfId="89"/>
    <cellStyle name="Jó" xfId="90"/>
    <cellStyle name="Jó 2" xfId="91"/>
    <cellStyle name="Kimenet" xfId="92"/>
    <cellStyle name="Kimenet 2" xfId="93"/>
    <cellStyle name="Magyarázó szöveg" xfId="94"/>
    <cellStyle name="Magyarázó szöveg 2" xfId="95"/>
    <cellStyle name="Normál 2" xfId="96"/>
    <cellStyle name="Normál 2_NNÖ - kitöltetlen, 2015 _evi_koltsegvetes" xfId="97"/>
    <cellStyle name="Normál 3" xfId="98"/>
    <cellStyle name="Normál 3 2" xfId="99"/>
    <cellStyle name="Normál 4" xfId="100"/>
    <cellStyle name="Normál_2003.évi költségvetés  xls" xfId="101"/>
    <cellStyle name="Normál_2004.évi költg.v. terv .xls 2" xfId="102"/>
    <cellStyle name="Normál_2005.koncepció xls 2" xfId="103"/>
    <cellStyle name="Normál_97ûrlap" xfId="104"/>
    <cellStyle name="Normál_dologi kimutatás 2009-2010.összesítve" xfId="105"/>
    <cellStyle name="Normál_Költségvetés 2005." xfId="106"/>
    <cellStyle name="Normál_Költségvetés 2005. 2" xfId="107"/>
    <cellStyle name="Normál_Költségvetés 2005. 2 2" xfId="108"/>
    <cellStyle name="Normál_LIKVIDITÁS kezelés2013" xfId="109"/>
    <cellStyle name="Normál_NNÖ - kitöltetlen, 2015 _evi_koltsegvetes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zámítás" xfId="119"/>
    <cellStyle name="Számítás 2" xfId="120"/>
    <cellStyle name="Percen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Ktgvet.m&#243;dosit&#225;s\2003.%20&#233;vi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Hitelek,munk&#225;ltat&#243;i\2003.%20&#233;vi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AB8BUPK3\KOLTSEGV\2003.%20&#233;vi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I1TUD5XY\2003.%20&#233;vi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4HQ78TAR\2003.%20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9.25390625" style="3" bestFit="1" customWidth="1"/>
    <col min="2" max="2" width="22.375" style="3" customWidth="1"/>
    <col min="3" max="3" width="29.00390625" style="3" customWidth="1"/>
    <col min="4" max="4" width="59.25390625" style="3" bestFit="1" customWidth="1"/>
    <col min="5" max="16384" width="9.125" style="3" customWidth="1"/>
  </cols>
  <sheetData>
    <row r="1" spans="1:3" ht="15.75">
      <c r="A1" s="271" t="s">
        <v>220</v>
      </c>
      <c r="B1" s="271"/>
      <c r="C1" s="271"/>
    </row>
    <row r="3" spans="1:3" ht="15.75">
      <c r="A3" s="271" t="s">
        <v>219</v>
      </c>
      <c r="B3" s="271"/>
      <c r="C3" s="271"/>
    </row>
    <row r="4" spans="1:3" ht="15.75">
      <c r="A4" s="271" t="s">
        <v>217</v>
      </c>
      <c r="B4" s="271"/>
      <c r="C4" s="271"/>
    </row>
    <row r="5" ht="15.75">
      <c r="C5" s="220" t="s">
        <v>212</v>
      </c>
    </row>
    <row r="6" ht="16.5" thickBot="1">
      <c r="C6" s="24" t="s">
        <v>73</v>
      </c>
    </row>
    <row r="7" spans="1:3" ht="63.75" thickBot="1">
      <c r="A7" s="50" t="s">
        <v>0</v>
      </c>
      <c r="B7" s="51" t="s">
        <v>22</v>
      </c>
      <c r="C7" s="52" t="s">
        <v>23</v>
      </c>
    </row>
    <row r="8" spans="1:3" ht="15.75">
      <c r="A8" s="49" t="s">
        <v>1</v>
      </c>
      <c r="B8" s="207">
        <v>4214</v>
      </c>
      <c r="C8" s="207">
        <f>Bevétel!E12</f>
        <v>6079</v>
      </c>
    </row>
    <row r="9" spans="1:3" ht="15.75">
      <c r="A9" s="1" t="s">
        <v>2</v>
      </c>
      <c r="B9" s="208">
        <v>0</v>
      </c>
      <c r="C9" s="208">
        <f>Bevétel!E15</f>
        <v>1465</v>
      </c>
    </row>
    <row r="10" spans="1:3" ht="15.75">
      <c r="A10" s="1" t="s">
        <v>3</v>
      </c>
      <c r="B10" s="208">
        <v>0</v>
      </c>
      <c r="C10" s="208">
        <f>Bevétel!E16</f>
        <v>0</v>
      </c>
    </row>
    <row r="11" spans="1:3" ht="15.75">
      <c r="A11" s="1" t="s">
        <v>4</v>
      </c>
      <c r="B11" s="208">
        <v>0</v>
      </c>
      <c r="C11" s="208">
        <f>Bevétel!E20</f>
        <v>0</v>
      </c>
    </row>
    <row r="12" spans="1:3" ht="15.75">
      <c r="A12" s="1" t="s">
        <v>5</v>
      </c>
      <c r="B12" s="208">
        <v>0</v>
      </c>
      <c r="C12" s="208">
        <f>Bevétel!E21</f>
        <v>0</v>
      </c>
    </row>
    <row r="13" spans="1:3" ht="15.75">
      <c r="A13" s="1" t="s">
        <v>6</v>
      </c>
      <c r="B13" s="208">
        <v>0</v>
      </c>
      <c r="C13" s="208">
        <f>Bevétel!E23</f>
        <v>0</v>
      </c>
    </row>
    <row r="14" spans="1:3" ht="15.75">
      <c r="A14" s="1" t="s">
        <v>7</v>
      </c>
      <c r="B14" s="208">
        <v>0</v>
      </c>
      <c r="C14" s="208">
        <f>Bevétel!E25</f>
        <v>0</v>
      </c>
    </row>
    <row r="15" spans="1:3" ht="15.75">
      <c r="A15" s="2" t="s">
        <v>8</v>
      </c>
      <c r="B15" s="209">
        <f>SUM(B8:B14)</f>
        <v>4214</v>
      </c>
      <c r="C15" s="209">
        <f>SUM(C8:C14)</f>
        <v>7544</v>
      </c>
    </row>
    <row r="16" spans="1:3" ht="16.5" thickBot="1">
      <c r="A16" s="210" t="s">
        <v>9</v>
      </c>
      <c r="B16" s="211">
        <v>3248</v>
      </c>
      <c r="C16" s="211">
        <f>Bevétel!E34</f>
        <v>0</v>
      </c>
    </row>
    <row r="17" spans="1:3" ht="16.5" thickBot="1">
      <c r="A17" s="212" t="s">
        <v>10</v>
      </c>
      <c r="B17" s="213">
        <f>SUM(B15:B16)</f>
        <v>7462</v>
      </c>
      <c r="C17" s="213">
        <f>SUM(C15:C16)</f>
        <v>7544</v>
      </c>
    </row>
    <row r="18" spans="1:3" ht="15.75">
      <c r="A18" s="233" t="s">
        <v>11</v>
      </c>
      <c r="B18" s="234">
        <v>4138</v>
      </c>
      <c r="C18" s="234">
        <f>Kiadás!E10</f>
        <v>3012</v>
      </c>
    </row>
    <row r="19" spans="1:3" ht="15.75">
      <c r="A19" s="1" t="s">
        <v>12</v>
      </c>
      <c r="B19" s="208">
        <v>874</v>
      </c>
      <c r="C19" s="208">
        <f>Kiadás!E11</f>
        <v>824</v>
      </c>
    </row>
    <row r="20" spans="1:3" ht="15.75">
      <c r="A20" s="1" t="s">
        <v>13</v>
      </c>
      <c r="B20" s="208">
        <v>500</v>
      </c>
      <c r="C20" s="208">
        <f>Kiadás!E12</f>
        <v>258</v>
      </c>
    </row>
    <row r="21" spans="1:3" ht="15.75">
      <c r="A21" s="1" t="s">
        <v>14</v>
      </c>
      <c r="B21" s="208">
        <v>0</v>
      </c>
      <c r="C21" s="208">
        <f>Kiadás!E13</f>
        <v>0</v>
      </c>
    </row>
    <row r="22" spans="1:3" ht="15.75">
      <c r="A22" s="1" t="s">
        <v>15</v>
      </c>
      <c r="B22" s="208">
        <f>1900+50</f>
        <v>1950</v>
      </c>
      <c r="C22" s="208">
        <f>Kiadás!E17</f>
        <v>1985</v>
      </c>
    </row>
    <row r="23" spans="1:3" ht="15.75">
      <c r="A23" s="1" t="s">
        <v>16</v>
      </c>
      <c r="B23" s="208">
        <v>0</v>
      </c>
      <c r="C23" s="208">
        <f>Kiadás!E19</f>
        <v>1465</v>
      </c>
    </row>
    <row r="24" spans="1:3" ht="15.75">
      <c r="A24" s="1" t="s">
        <v>17</v>
      </c>
      <c r="B24" s="208">
        <v>0</v>
      </c>
      <c r="C24" s="208">
        <f>Kiadás!E20</f>
        <v>0</v>
      </c>
    </row>
    <row r="25" spans="1:3" ht="15.75">
      <c r="A25" s="1" t="s">
        <v>18</v>
      </c>
      <c r="B25" s="208">
        <v>0</v>
      </c>
      <c r="C25" s="208">
        <f>Kiadás!E21</f>
        <v>0</v>
      </c>
    </row>
    <row r="26" spans="1:3" ht="15.75">
      <c r="A26" s="2" t="s">
        <v>19</v>
      </c>
      <c r="B26" s="208">
        <f>SUM(B18:B25)</f>
        <v>7462</v>
      </c>
      <c r="C26" s="208">
        <f>SUM(C18:C25)</f>
        <v>7544</v>
      </c>
    </row>
    <row r="27" spans="1:3" ht="16.5" thickBot="1">
      <c r="A27" s="235" t="s">
        <v>20</v>
      </c>
      <c r="B27" s="236">
        <v>0</v>
      </c>
      <c r="C27" s="236">
        <f>Kiadás!E31</f>
        <v>0</v>
      </c>
    </row>
    <row r="28" spans="1:3" ht="16.5" thickBot="1">
      <c r="A28" s="212" t="s">
        <v>21</v>
      </c>
      <c r="B28" s="213">
        <f>SUM(B26:B27)</f>
        <v>7462</v>
      </c>
      <c r="C28" s="213">
        <f>SUM(C26:C27)</f>
        <v>7544</v>
      </c>
    </row>
    <row r="30" spans="1:3" ht="15.75">
      <c r="A30" s="271" t="str">
        <f>A1</f>
        <v>Német Nemzetiségi Önkormányzat Képviselő-testületének  7/2015 (II.04.) sz. határozata</v>
      </c>
      <c r="B30" s="271"/>
      <c r="C30" s="271"/>
    </row>
    <row r="31" spans="1:3" ht="15.75">
      <c r="A31" s="271" t="s">
        <v>218</v>
      </c>
      <c r="B31" s="271"/>
      <c r="C31" s="271"/>
    </row>
    <row r="32" ht="15.75">
      <c r="C32" s="220" t="s">
        <v>213</v>
      </c>
    </row>
    <row r="33" ht="16.5" thickBot="1">
      <c r="C33" s="24" t="s">
        <v>73</v>
      </c>
    </row>
    <row r="34" spans="1:3" ht="63.75" thickBot="1">
      <c r="A34" s="225" t="s">
        <v>204</v>
      </c>
      <c r="B34" s="51" t="s">
        <v>22</v>
      </c>
      <c r="C34" s="52" t="s">
        <v>23</v>
      </c>
    </row>
    <row r="35" spans="1:3" ht="15.75">
      <c r="A35" s="228" t="s">
        <v>79</v>
      </c>
      <c r="B35" s="229">
        <v>2138</v>
      </c>
      <c r="C35" s="229">
        <f>1198+614</f>
        <v>1812</v>
      </c>
    </row>
    <row r="36" spans="1:3" ht="31.5">
      <c r="A36" s="228" t="s">
        <v>205</v>
      </c>
      <c r="B36" s="230">
        <v>577</v>
      </c>
      <c r="C36" s="230">
        <f>324+314</f>
        <v>638</v>
      </c>
    </row>
    <row r="37" spans="1:3" ht="15.75">
      <c r="A37" s="228" t="s">
        <v>206</v>
      </c>
      <c r="B37" s="229">
        <v>1000</v>
      </c>
      <c r="C37" s="229">
        <f>SUM(C38:C41)</f>
        <v>600</v>
      </c>
    </row>
    <row r="38" spans="1:3" ht="15.75">
      <c r="A38" s="226" t="s">
        <v>207</v>
      </c>
      <c r="B38" s="227">
        <v>200</v>
      </c>
      <c r="C38" s="227">
        <v>250</v>
      </c>
    </row>
    <row r="39" spans="1:3" ht="15.75">
      <c r="A39" s="226" t="s">
        <v>208</v>
      </c>
      <c r="B39" s="227">
        <v>500</v>
      </c>
      <c r="C39" s="227">
        <v>0</v>
      </c>
    </row>
    <row r="40" spans="1:3" ht="15.75">
      <c r="A40" s="226" t="s">
        <v>209</v>
      </c>
      <c r="B40" s="227">
        <v>300</v>
      </c>
      <c r="C40" s="227">
        <v>200</v>
      </c>
    </row>
    <row r="41" spans="1:3" ht="15.75">
      <c r="A41" s="226" t="s">
        <v>214</v>
      </c>
      <c r="B41" s="227">
        <v>0</v>
      </c>
      <c r="C41" s="227">
        <v>150</v>
      </c>
    </row>
    <row r="42" spans="1:3" ht="47.25">
      <c r="A42" s="228" t="s">
        <v>210</v>
      </c>
      <c r="B42" s="229">
        <v>524</v>
      </c>
      <c r="C42" s="229">
        <v>600</v>
      </c>
    </row>
    <row r="43" spans="1:3" ht="16.5" thickBot="1">
      <c r="A43" s="231" t="s">
        <v>211</v>
      </c>
      <c r="B43" s="232">
        <v>297</v>
      </c>
      <c r="C43" s="268">
        <v>186</v>
      </c>
    </row>
  </sheetData>
  <sheetProtection/>
  <mergeCells count="5">
    <mergeCell ref="A1:C1"/>
    <mergeCell ref="A3:C3"/>
    <mergeCell ref="A30:C30"/>
    <mergeCell ref="A31:C31"/>
    <mergeCell ref="A4:C4"/>
  </mergeCells>
  <printOptions/>
  <pageMargins left="0.55" right="0.37" top="0.61" bottom="1" header="0.5" footer="0.5"/>
  <pageSetup horizontalDpi="600" verticalDpi="600" orientation="portrait" paperSize="9" scale="74" r:id="rId1"/>
  <rowBreaks count="1" manualBreakCount="1">
    <brk id="2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E8" sqref="E8"/>
    </sheetView>
  </sheetViews>
  <sheetFormatPr defaultColWidth="44.75390625" defaultRowHeight="19.5" customHeight="1"/>
  <cols>
    <col min="1" max="1" width="8.625" style="3" bestFit="1" customWidth="1"/>
    <col min="2" max="2" width="99.875" style="3" bestFit="1" customWidth="1"/>
    <col min="3" max="3" width="13.00390625" style="3" customWidth="1"/>
    <col min="4" max="4" width="16.375" style="3" customWidth="1"/>
    <col min="5" max="5" width="14.875" style="3" customWidth="1"/>
    <col min="6" max="16384" width="44.75390625" style="3" customWidth="1"/>
  </cols>
  <sheetData>
    <row r="1" spans="1:5" ht="19.5" customHeight="1">
      <c r="A1" s="271" t="str">
        <f>Költségvetés!A1</f>
        <v>Német Nemzetiségi Önkormányzat Képviselő-testületének  7/2015 (II.04.) sz. határozata</v>
      </c>
      <c r="B1" s="271"/>
      <c r="C1" s="271"/>
      <c r="D1" s="271"/>
      <c r="E1" s="271"/>
    </row>
    <row r="2" spans="1:5" ht="19.5" customHeight="1">
      <c r="A2" s="271" t="str">
        <f>Költségvetés!A3</f>
        <v>Pilisvörösvár Német Nemzetiségi Önkormányzatának 2015. évi költségvetése</v>
      </c>
      <c r="B2" s="271"/>
      <c r="C2" s="271"/>
      <c r="D2" s="271"/>
      <c r="E2" s="271"/>
    </row>
    <row r="3" spans="1:5" ht="19.5" customHeight="1">
      <c r="A3" s="5"/>
      <c r="B3" s="5"/>
      <c r="C3" s="5"/>
      <c r="D3" s="5"/>
      <c r="E3" s="5"/>
    </row>
    <row r="4" spans="1:5" ht="19.5" customHeight="1">
      <c r="A4" s="271" t="s">
        <v>74</v>
      </c>
      <c r="B4" s="271"/>
      <c r="C4" s="271"/>
      <c r="D4" s="271"/>
      <c r="E4" s="271"/>
    </row>
    <row r="5" spans="1:5" ht="19.5" customHeight="1">
      <c r="A5" s="5"/>
      <c r="B5" s="5"/>
      <c r="C5" s="5"/>
      <c r="D5" s="5"/>
      <c r="E5" s="237" t="s">
        <v>201</v>
      </c>
    </row>
    <row r="6" ht="19.5" customHeight="1">
      <c r="E6" s="24" t="s">
        <v>73</v>
      </c>
    </row>
    <row r="7" spans="1:5" ht="47.25">
      <c r="A7" s="6" t="s">
        <v>24</v>
      </c>
      <c r="B7" s="7" t="s">
        <v>115</v>
      </c>
      <c r="C7" s="34" t="s">
        <v>70</v>
      </c>
      <c r="D7" s="34" t="s">
        <v>71</v>
      </c>
      <c r="E7" s="34" t="s">
        <v>72</v>
      </c>
    </row>
    <row r="8" spans="1:5" ht="19.5" customHeight="1">
      <c r="A8" s="8" t="s">
        <v>26</v>
      </c>
      <c r="B8" s="10" t="s">
        <v>67</v>
      </c>
      <c r="C8" s="4">
        <v>3311</v>
      </c>
      <c r="D8" s="4">
        <v>2626</v>
      </c>
      <c r="E8" s="4">
        <f>379+1700</f>
        <v>2079</v>
      </c>
    </row>
    <row r="9" spans="1:5" ht="19.5" customHeight="1">
      <c r="A9" s="8" t="s">
        <v>26</v>
      </c>
      <c r="B9" s="11" t="s">
        <v>68</v>
      </c>
      <c r="C9" s="4">
        <v>3500</v>
      </c>
      <c r="D9" s="4">
        <v>4000</v>
      </c>
      <c r="E9" s="4">
        <v>4000</v>
      </c>
    </row>
    <row r="10" spans="1:5" ht="19.5" customHeight="1" thickBot="1">
      <c r="A10" s="16" t="s">
        <v>26</v>
      </c>
      <c r="B10" s="10" t="s">
        <v>69</v>
      </c>
      <c r="C10" s="17"/>
      <c r="D10" s="17">
        <v>761</v>
      </c>
      <c r="E10" s="17"/>
    </row>
    <row r="11" spans="1:5" ht="19.5" customHeight="1" thickBot="1">
      <c r="A11" s="21" t="s">
        <v>26</v>
      </c>
      <c r="B11" s="22" t="s">
        <v>25</v>
      </c>
      <c r="C11" s="23">
        <f>SUM(C8:C10)</f>
        <v>6811</v>
      </c>
      <c r="D11" s="23">
        <f>SUM(D8:D10)</f>
        <v>7387</v>
      </c>
      <c r="E11" s="23">
        <f>SUM(E8:E10)</f>
        <v>6079</v>
      </c>
    </row>
    <row r="12" spans="1:5" ht="19.5" customHeight="1" thickBot="1">
      <c r="A12" s="25" t="s">
        <v>28</v>
      </c>
      <c r="B12" s="26" t="s">
        <v>27</v>
      </c>
      <c r="C12" s="27">
        <f>C11</f>
        <v>6811</v>
      </c>
      <c r="D12" s="27">
        <f>D11</f>
        <v>7387</v>
      </c>
      <c r="E12" s="27">
        <f>E11</f>
        <v>6079</v>
      </c>
    </row>
    <row r="13" spans="1:5" ht="19.5" customHeight="1">
      <c r="A13" s="18" t="s">
        <v>45</v>
      </c>
      <c r="B13" s="19" t="s">
        <v>44</v>
      </c>
      <c r="C13" s="20"/>
      <c r="D13" s="20"/>
      <c r="E13" s="20">
        <v>1465</v>
      </c>
    </row>
    <row r="14" spans="1:5" ht="19.5" customHeight="1" thickBot="1">
      <c r="A14" s="8" t="s">
        <v>47</v>
      </c>
      <c r="B14" s="9" t="s">
        <v>46</v>
      </c>
      <c r="C14" s="4"/>
      <c r="D14" s="4">
        <v>5384</v>
      </c>
      <c r="E14" s="4"/>
    </row>
    <row r="15" spans="1:5" ht="19.5" customHeight="1" thickBot="1">
      <c r="A15" s="25" t="s">
        <v>49</v>
      </c>
      <c r="B15" s="26" t="s">
        <v>48</v>
      </c>
      <c r="C15" s="27">
        <f>SUM(C13:C14)</f>
        <v>0</v>
      </c>
      <c r="D15" s="27">
        <f>SUM(D13:D14)</f>
        <v>5384</v>
      </c>
      <c r="E15" s="27">
        <f>SUM(E13:E14)</f>
        <v>1465</v>
      </c>
    </row>
    <row r="16" spans="1:5" ht="19.5" customHeight="1" thickBot="1">
      <c r="A16" s="25" t="s">
        <v>30</v>
      </c>
      <c r="B16" s="26" t="s">
        <v>29</v>
      </c>
      <c r="C16" s="27">
        <v>0</v>
      </c>
      <c r="D16" s="27">
        <v>0</v>
      </c>
      <c r="E16" s="27">
        <v>0</v>
      </c>
    </row>
    <row r="17" spans="1:5" ht="19.5" customHeight="1">
      <c r="A17" s="8" t="s">
        <v>33</v>
      </c>
      <c r="B17" s="13" t="s">
        <v>32</v>
      </c>
      <c r="C17" s="4">
        <v>183</v>
      </c>
      <c r="D17" s="4">
        <v>64</v>
      </c>
      <c r="E17" s="4"/>
    </row>
    <row r="18" spans="1:5" ht="19.5" customHeight="1">
      <c r="A18" s="8" t="s">
        <v>35</v>
      </c>
      <c r="B18" s="13" t="s">
        <v>34</v>
      </c>
      <c r="C18" s="4"/>
      <c r="D18" s="4"/>
      <c r="E18" s="4"/>
    </row>
    <row r="19" spans="1:5" ht="19.5" customHeight="1" thickBot="1">
      <c r="A19" s="8" t="s">
        <v>37</v>
      </c>
      <c r="B19" s="13" t="s">
        <v>36</v>
      </c>
      <c r="C19" s="4"/>
      <c r="D19" s="4"/>
      <c r="E19" s="4"/>
    </row>
    <row r="20" spans="1:5" ht="19.5" customHeight="1" thickBot="1">
      <c r="A20" s="25" t="s">
        <v>39</v>
      </c>
      <c r="B20" s="26" t="s">
        <v>38</v>
      </c>
      <c r="C20" s="27">
        <f>SUM(C17:C19)</f>
        <v>183</v>
      </c>
      <c r="D20" s="27">
        <f>SUM(D17:D19)</f>
        <v>64</v>
      </c>
      <c r="E20" s="27">
        <f>SUM(E17:E19)</f>
        <v>0</v>
      </c>
    </row>
    <row r="21" spans="1:5" ht="19.5" customHeight="1" thickBot="1">
      <c r="A21" s="25" t="s">
        <v>51</v>
      </c>
      <c r="B21" s="26" t="s">
        <v>50</v>
      </c>
      <c r="C21" s="27">
        <v>0</v>
      </c>
      <c r="D21" s="27">
        <v>0</v>
      </c>
      <c r="E21" s="27">
        <v>0</v>
      </c>
    </row>
    <row r="22" spans="1:5" ht="19.5" customHeight="1" thickBot="1">
      <c r="A22" s="8" t="s">
        <v>41</v>
      </c>
      <c r="B22" s="13" t="s">
        <v>40</v>
      </c>
      <c r="C22" s="4"/>
      <c r="D22" s="4"/>
      <c r="E22" s="4"/>
    </row>
    <row r="23" spans="1:5" ht="19.5" customHeight="1" thickBot="1">
      <c r="A23" s="25" t="s">
        <v>43</v>
      </c>
      <c r="B23" s="26" t="s">
        <v>42</v>
      </c>
      <c r="C23" s="27">
        <f>SUM(C22)</f>
        <v>0</v>
      </c>
      <c r="D23" s="27">
        <f>SUM(D22)</f>
        <v>0</v>
      </c>
      <c r="E23" s="27">
        <f>SUM(E22)</f>
        <v>0</v>
      </c>
    </row>
    <row r="24" spans="1:5" ht="19.5" customHeight="1" thickBot="1">
      <c r="A24" s="8" t="s">
        <v>54</v>
      </c>
      <c r="B24" s="13" t="s">
        <v>53</v>
      </c>
      <c r="C24" s="4"/>
      <c r="D24" s="4"/>
      <c r="E24" s="4"/>
    </row>
    <row r="25" spans="1:5" ht="19.5" customHeight="1" thickBot="1">
      <c r="A25" s="25" t="s">
        <v>56</v>
      </c>
      <c r="B25" s="26" t="s">
        <v>55</v>
      </c>
      <c r="C25" s="27">
        <f>SUM(C24)</f>
        <v>0</v>
      </c>
      <c r="D25" s="27">
        <f>SUM(D24)</f>
        <v>0</v>
      </c>
      <c r="E25" s="27">
        <f>SUM(E24)</f>
        <v>0</v>
      </c>
    </row>
    <row r="26" spans="1:5" ht="19.5" customHeight="1">
      <c r="A26" s="238"/>
      <c r="B26" s="53" t="s">
        <v>75</v>
      </c>
      <c r="C26" s="47">
        <f>C12+C20+C23+C16</f>
        <v>6994</v>
      </c>
      <c r="D26" s="47">
        <f>D12+D20+D23+D16</f>
        <v>7451</v>
      </c>
      <c r="E26" s="47">
        <f>E12+E20+E23+E16</f>
        <v>6079</v>
      </c>
    </row>
    <row r="27" spans="1:5" ht="19.5" customHeight="1">
      <c r="A27" s="238"/>
      <c r="B27" s="53" t="s">
        <v>76</v>
      </c>
      <c r="C27" s="47">
        <f>C15+C21+C25</f>
        <v>0</v>
      </c>
      <c r="D27" s="47">
        <f>D15+D21+D25</f>
        <v>5384</v>
      </c>
      <c r="E27" s="47">
        <f>E15+E21+E25</f>
        <v>1465</v>
      </c>
    </row>
    <row r="28" spans="1:5" ht="19.5" customHeight="1">
      <c r="A28" s="30" t="s">
        <v>58</v>
      </c>
      <c r="B28" s="31" t="s">
        <v>57</v>
      </c>
      <c r="C28" s="33">
        <f>C25+C23+C21+C20+C16+C15+C12</f>
        <v>6994</v>
      </c>
      <c r="D28" s="33">
        <f>D25+D23+D21+D20+D16+D15+D12</f>
        <v>12835</v>
      </c>
      <c r="E28" s="33">
        <f>E25+E23+E21+E20+E16+E15+E12</f>
        <v>7544</v>
      </c>
    </row>
    <row r="29" spans="1:5" s="29" customFormat="1" ht="19.5" customHeight="1">
      <c r="A29" s="238"/>
      <c r="B29" s="239" t="s">
        <v>59</v>
      </c>
      <c r="C29" s="47">
        <f>C26-Kiadás!C22</f>
        <v>-1156</v>
      </c>
      <c r="D29" s="47">
        <f>D26-Kiadás!D22</f>
        <v>347</v>
      </c>
      <c r="E29" s="47">
        <f>E26-Kiadás!E22</f>
        <v>0</v>
      </c>
    </row>
    <row r="30" spans="1:5" s="29" customFormat="1" ht="19.5" customHeight="1">
      <c r="A30" s="238"/>
      <c r="B30" s="239" t="s">
        <v>60</v>
      </c>
      <c r="C30" s="47">
        <f>C27-Kiadás!C23</f>
        <v>0</v>
      </c>
      <c r="D30" s="47">
        <f>D27-Kiadás!D23</f>
        <v>0</v>
      </c>
      <c r="E30" s="47">
        <f>E27-Kiadás!E23</f>
        <v>0</v>
      </c>
    </row>
    <row r="31" spans="1:5" ht="19.5" customHeight="1">
      <c r="A31" s="9" t="s">
        <v>62</v>
      </c>
      <c r="B31" s="9" t="s">
        <v>61</v>
      </c>
      <c r="C31" s="4">
        <v>4404</v>
      </c>
      <c r="D31" s="4">
        <v>3248</v>
      </c>
      <c r="E31" s="28"/>
    </row>
    <row r="32" spans="1:5" ht="19.5" customHeight="1" thickBot="1">
      <c r="A32" s="54" t="s">
        <v>64</v>
      </c>
      <c r="B32" s="54" t="s">
        <v>77</v>
      </c>
      <c r="C32" s="48">
        <v>-60</v>
      </c>
      <c r="D32" s="48"/>
      <c r="E32" s="240"/>
    </row>
    <row r="33" spans="1:5" ht="19.5" customHeight="1" thickBot="1">
      <c r="A33" s="25" t="s">
        <v>64</v>
      </c>
      <c r="B33" s="26" t="s">
        <v>63</v>
      </c>
      <c r="C33" s="27">
        <f>SUM(C31:C32)</f>
        <v>4344</v>
      </c>
      <c r="D33" s="27">
        <f>SUM(D31)</f>
        <v>3248</v>
      </c>
      <c r="E33" s="27">
        <f>SUM(E31)</f>
        <v>0</v>
      </c>
    </row>
    <row r="34" spans="1:5" ht="19.5" customHeight="1" thickBot="1">
      <c r="A34" s="25" t="s">
        <v>66</v>
      </c>
      <c r="B34" s="26" t="s">
        <v>65</v>
      </c>
      <c r="C34" s="27">
        <f>SUM(C33)</f>
        <v>4344</v>
      </c>
      <c r="D34" s="27">
        <f>SUM(D33)</f>
        <v>3248</v>
      </c>
      <c r="E34" s="27">
        <f>SUM(E33)</f>
        <v>0</v>
      </c>
    </row>
    <row r="35" spans="1:5" s="32" customFormat="1" ht="19.5" customHeight="1">
      <c r="A35" s="30"/>
      <c r="B35" s="31" t="s">
        <v>10</v>
      </c>
      <c r="C35" s="33">
        <f>C28+C34</f>
        <v>11338</v>
      </c>
      <c r="D35" s="33">
        <f>D28+D34</f>
        <v>16083</v>
      </c>
      <c r="E35" s="33">
        <f>E28+E34</f>
        <v>7544</v>
      </c>
    </row>
  </sheetData>
  <sheetProtection/>
  <mergeCells count="3">
    <mergeCell ref="A1:E1"/>
    <mergeCell ref="A2:E2"/>
    <mergeCell ref="A4:E4"/>
  </mergeCells>
  <printOptions/>
  <pageMargins left="0.31496062992125984" right="0.3937007874015748" top="0.7" bottom="0.984251968503937" header="0.5118110236220472" footer="0.5118110236220472"/>
  <pageSetup fitToHeight="1" fitToWidth="1" horizontalDpi="600" verticalDpi="600" orientation="portrait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0">
      <selection activeCell="E12" sqref="E12"/>
    </sheetView>
  </sheetViews>
  <sheetFormatPr defaultColWidth="9.00390625" defaultRowHeight="12.75"/>
  <cols>
    <col min="1" max="1" width="10.625" style="3" customWidth="1"/>
    <col min="2" max="2" width="61.125" style="3" bestFit="1" customWidth="1"/>
    <col min="3" max="3" width="9.125" style="3" customWidth="1"/>
    <col min="4" max="4" width="11.875" style="3" customWidth="1"/>
    <col min="5" max="5" width="11.375" style="3" customWidth="1"/>
    <col min="6" max="16384" width="9.125" style="3" customWidth="1"/>
  </cols>
  <sheetData>
    <row r="1" spans="1:5" ht="15.75">
      <c r="A1" s="271" t="str">
        <f>Költségvetés!A1</f>
        <v>Német Nemzetiségi Önkormányzat Képviselő-testületének  7/2015 (II.04.) sz. határozata</v>
      </c>
      <c r="B1" s="271"/>
      <c r="C1" s="271"/>
      <c r="D1" s="271"/>
      <c r="E1" s="271"/>
    </row>
    <row r="2" spans="1:5" ht="15.75">
      <c r="A2" s="271" t="str">
        <f>Költségvetés!A3</f>
        <v>Pilisvörösvár Német Nemzetiségi Önkormányzatának 2015. évi költségvetése</v>
      </c>
      <c r="B2" s="271"/>
      <c r="C2" s="271"/>
      <c r="D2" s="271"/>
      <c r="E2" s="271"/>
    </row>
    <row r="3" spans="1:5" ht="15.75">
      <c r="A3" s="5"/>
      <c r="B3" s="5"/>
      <c r="C3" s="5"/>
      <c r="D3" s="5"/>
      <c r="E3" s="5"/>
    </row>
    <row r="4" spans="1:5" ht="15.75">
      <c r="A4" s="271" t="s">
        <v>116</v>
      </c>
      <c r="B4" s="271"/>
      <c r="C4" s="271"/>
      <c r="D4" s="271"/>
      <c r="E4" s="271"/>
    </row>
    <row r="5" spans="1:5" ht="15.75">
      <c r="A5" s="5"/>
      <c r="B5" s="5"/>
      <c r="C5" s="5"/>
      <c r="D5" s="5"/>
      <c r="E5" s="220" t="s">
        <v>202</v>
      </c>
    </row>
    <row r="6" ht="15.75">
      <c r="E6" s="24" t="s">
        <v>73</v>
      </c>
    </row>
    <row r="7" spans="1:5" ht="67.5" customHeight="1">
      <c r="A7" s="6" t="s">
        <v>24</v>
      </c>
      <c r="B7" s="7" t="s">
        <v>115</v>
      </c>
      <c r="C7" s="34" t="s">
        <v>70</v>
      </c>
      <c r="D7" s="34" t="s">
        <v>71</v>
      </c>
      <c r="E7" s="34" t="s">
        <v>72</v>
      </c>
    </row>
    <row r="8" spans="1:5" ht="15.75">
      <c r="A8" s="38" t="s">
        <v>118</v>
      </c>
      <c r="B8" s="39" t="s">
        <v>79</v>
      </c>
      <c r="C8" s="4">
        <v>2138</v>
      </c>
      <c r="D8" s="4">
        <f>2008+78</f>
        <v>2086</v>
      </c>
      <c r="E8" s="267">
        <f>Költségvetés!C35</f>
        <v>1812</v>
      </c>
    </row>
    <row r="9" spans="1:5" ht="16.5" thickBot="1">
      <c r="A9" s="38" t="s">
        <v>78</v>
      </c>
      <c r="B9" s="8" t="s">
        <v>117</v>
      </c>
      <c r="C9" s="4"/>
      <c r="D9" s="4">
        <v>1208</v>
      </c>
      <c r="E9" s="267">
        <f>Költségvetés!C42+Költségvetés!C37</f>
        <v>1200</v>
      </c>
    </row>
    <row r="10" spans="1:5" ht="16.5" thickBot="1">
      <c r="A10" s="44" t="s">
        <v>80</v>
      </c>
      <c r="B10" s="45" t="s">
        <v>79</v>
      </c>
      <c r="C10" s="27">
        <f>SUM(C8:C9)</f>
        <v>2138</v>
      </c>
      <c r="D10" s="27">
        <f>SUM(D8:D9)</f>
        <v>3294</v>
      </c>
      <c r="E10" s="27">
        <f>SUM(E8:E9)</f>
        <v>3012</v>
      </c>
    </row>
    <row r="11" spans="1:5" ht="32.25" thickBot="1">
      <c r="A11" s="44" t="s">
        <v>82</v>
      </c>
      <c r="B11" s="45" t="s">
        <v>81</v>
      </c>
      <c r="C11" s="27">
        <v>884</v>
      </c>
      <c r="D11" s="27">
        <v>320</v>
      </c>
      <c r="E11" s="269">
        <f>Költségvetés!C36+Költségvetés!C43</f>
        <v>824</v>
      </c>
    </row>
    <row r="12" spans="1:5" ht="16.5" thickBot="1">
      <c r="A12" s="44" t="s">
        <v>84</v>
      </c>
      <c r="B12" s="45" t="s">
        <v>83</v>
      </c>
      <c r="C12" s="27">
        <v>2711</v>
      </c>
      <c r="D12" s="27">
        <v>780</v>
      </c>
      <c r="E12" s="27">
        <f>149+109</f>
        <v>258</v>
      </c>
    </row>
    <row r="13" spans="1:5" ht="16.5" thickBot="1">
      <c r="A13" s="44" t="s">
        <v>86</v>
      </c>
      <c r="B13" s="45" t="s">
        <v>85</v>
      </c>
      <c r="C13" s="27">
        <v>0</v>
      </c>
      <c r="D13" s="27">
        <v>0</v>
      </c>
      <c r="E13" s="27">
        <v>0</v>
      </c>
    </row>
    <row r="14" spans="1:5" ht="31.5">
      <c r="A14" s="42" t="s">
        <v>88</v>
      </c>
      <c r="B14" s="43" t="s">
        <v>87</v>
      </c>
      <c r="C14" s="20">
        <v>522</v>
      </c>
      <c r="D14" s="20">
        <f>180+575+200</f>
        <v>955</v>
      </c>
      <c r="E14" s="20">
        <v>250</v>
      </c>
    </row>
    <row r="15" spans="1:5" ht="31.5">
      <c r="A15" s="38" t="s">
        <v>90</v>
      </c>
      <c r="B15" s="40" t="s">
        <v>89</v>
      </c>
      <c r="C15" s="4">
        <v>1895</v>
      </c>
      <c r="D15" s="4">
        <v>1755</v>
      </c>
      <c r="E15" s="4">
        <v>1735</v>
      </c>
    </row>
    <row r="16" spans="1:5" ht="16.5" thickBot="1">
      <c r="A16" s="38" t="s">
        <v>92</v>
      </c>
      <c r="B16" s="41" t="s">
        <v>91</v>
      </c>
      <c r="C16" s="4"/>
      <c r="D16" s="4"/>
      <c r="E16" s="4">
        <v>0</v>
      </c>
    </row>
    <row r="17" spans="1:5" ht="16.5" thickBot="1">
      <c r="A17" s="44" t="s">
        <v>94</v>
      </c>
      <c r="B17" s="45" t="s">
        <v>93</v>
      </c>
      <c r="C17" s="27">
        <f>SUM(C14:C16)</f>
        <v>2417</v>
      </c>
      <c r="D17" s="27">
        <f>SUM(D14:D16)</f>
        <v>2710</v>
      </c>
      <c r="E17" s="27">
        <f>SUM(E14:E16)</f>
        <v>1985</v>
      </c>
    </row>
    <row r="18" spans="1:5" ht="16.5" thickBot="1">
      <c r="A18" s="38" t="s">
        <v>215</v>
      </c>
      <c r="B18" s="40" t="s">
        <v>216</v>
      </c>
      <c r="C18" s="4">
        <v>0</v>
      </c>
      <c r="D18" s="270">
        <v>5384</v>
      </c>
      <c r="E18" s="4">
        <v>1465</v>
      </c>
    </row>
    <row r="19" spans="1:5" ht="16.5" thickBot="1">
      <c r="A19" s="44" t="s">
        <v>96</v>
      </c>
      <c r="B19" s="45" t="s">
        <v>95</v>
      </c>
      <c r="C19" s="27">
        <f>SUM(C18)</f>
        <v>0</v>
      </c>
      <c r="D19" s="27">
        <f>SUM(D18)</f>
        <v>5384</v>
      </c>
      <c r="E19" s="27">
        <f>SUM(E18)</f>
        <v>1465</v>
      </c>
    </row>
    <row r="20" spans="1:5" ht="16.5" thickBot="1">
      <c r="A20" s="44" t="s">
        <v>98</v>
      </c>
      <c r="B20" s="45" t="s">
        <v>97</v>
      </c>
      <c r="C20" s="27">
        <v>0</v>
      </c>
      <c r="D20" s="27">
        <v>0</v>
      </c>
      <c r="E20" s="27">
        <v>0</v>
      </c>
    </row>
    <row r="21" spans="1:5" ht="16.5" thickBot="1">
      <c r="A21" s="44" t="s">
        <v>100</v>
      </c>
      <c r="B21" s="45" t="s">
        <v>99</v>
      </c>
      <c r="C21" s="27">
        <v>0</v>
      </c>
      <c r="D21" s="27">
        <v>0</v>
      </c>
      <c r="E21" s="27">
        <v>0</v>
      </c>
    </row>
    <row r="22" spans="1:5" ht="15.75">
      <c r="A22" s="46"/>
      <c r="B22" s="53" t="s">
        <v>119</v>
      </c>
      <c r="C22" s="47">
        <f>C10+C11+C12+C13+C17</f>
        <v>8150</v>
      </c>
      <c r="D22" s="47">
        <f>D10+D11+D12+D13+D17</f>
        <v>7104</v>
      </c>
      <c r="E22" s="47">
        <f>E10+E11+E12+E13+E17</f>
        <v>6079</v>
      </c>
    </row>
    <row r="23" spans="1:5" ht="15.75">
      <c r="A23" s="46"/>
      <c r="B23" s="53" t="s">
        <v>120</v>
      </c>
      <c r="C23" s="47">
        <f>C19+C20+C21</f>
        <v>0</v>
      </c>
      <c r="D23" s="47">
        <f>D19+D20+D21</f>
        <v>5384</v>
      </c>
      <c r="E23" s="47">
        <f>E19+E20+E21</f>
        <v>1465</v>
      </c>
    </row>
    <row r="24" spans="1:5" ht="15.75">
      <c r="A24" s="35" t="s">
        <v>102</v>
      </c>
      <c r="B24" s="36" t="s">
        <v>101</v>
      </c>
      <c r="C24" s="37">
        <f>SUM(C22:C23)</f>
        <v>8150</v>
      </c>
      <c r="D24" s="37">
        <f>SUM(D22:D23)</f>
        <v>12488</v>
      </c>
      <c r="E24" s="37">
        <f>SUM(E22:E23)</f>
        <v>7544</v>
      </c>
    </row>
    <row r="25" spans="1:5" ht="15.75">
      <c r="A25" s="9" t="s">
        <v>104</v>
      </c>
      <c r="B25" s="13" t="s">
        <v>103</v>
      </c>
      <c r="C25" s="4"/>
      <c r="D25" s="4"/>
      <c r="E25" s="4"/>
    </row>
    <row r="26" spans="1:5" ht="15.75">
      <c r="A26" s="9" t="s">
        <v>106</v>
      </c>
      <c r="B26" s="14" t="s">
        <v>105</v>
      </c>
      <c r="C26" s="4"/>
      <c r="D26" s="4"/>
      <c r="E26" s="4"/>
    </row>
    <row r="27" spans="1:5" ht="15.75">
      <c r="A27" s="9" t="s">
        <v>108</v>
      </c>
      <c r="B27" s="14" t="s">
        <v>107</v>
      </c>
      <c r="C27" s="4"/>
      <c r="D27" s="4"/>
      <c r="E27" s="4"/>
    </row>
    <row r="28" spans="1:5" ht="15.75">
      <c r="A28" s="9" t="s">
        <v>110</v>
      </c>
      <c r="B28" s="14" t="s">
        <v>109</v>
      </c>
      <c r="C28" s="4"/>
      <c r="D28" s="4"/>
      <c r="E28" s="4"/>
    </row>
    <row r="29" spans="1:5" ht="15.75">
      <c r="A29" s="12" t="s">
        <v>112</v>
      </c>
      <c r="B29" s="15" t="s">
        <v>111</v>
      </c>
      <c r="C29" s="4"/>
      <c r="D29" s="4"/>
      <c r="E29" s="4"/>
    </row>
    <row r="30" spans="1:5" ht="16.5" thickBot="1">
      <c r="A30" s="54" t="s">
        <v>114</v>
      </c>
      <c r="B30" s="55" t="s">
        <v>121</v>
      </c>
      <c r="C30" s="48">
        <v>-132</v>
      </c>
      <c r="D30" s="48"/>
      <c r="E30" s="48"/>
    </row>
    <row r="31" spans="1:5" ht="16.5" thickBot="1">
      <c r="A31" s="44" t="s">
        <v>114</v>
      </c>
      <c r="B31" s="45" t="s">
        <v>113</v>
      </c>
      <c r="C31" s="27">
        <f>SUM(C25:C30)</f>
        <v>-132</v>
      </c>
      <c r="D31" s="27">
        <f>SUM(D25:D30)</f>
        <v>0</v>
      </c>
      <c r="E31" s="27">
        <f>SUM(E25:E30)</f>
        <v>0</v>
      </c>
    </row>
    <row r="32" spans="1:5" ht="15.75">
      <c r="A32" s="35"/>
      <c r="B32" s="36" t="s">
        <v>21</v>
      </c>
      <c r="C32" s="37">
        <f>C24+C31</f>
        <v>8018</v>
      </c>
      <c r="D32" s="37">
        <f>D24+D31</f>
        <v>12488</v>
      </c>
      <c r="E32" s="37">
        <f>E24+E31</f>
        <v>7544</v>
      </c>
    </row>
  </sheetData>
  <sheetProtection/>
  <mergeCells count="3"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1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8.00390625" defaultRowHeight="12.75"/>
  <cols>
    <col min="1" max="1" width="3.875" style="91" customWidth="1"/>
    <col min="2" max="2" width="33.375" style="204" customWidth="1"/>
    <col min="3" max="3" width="29.75390625" style="205" customWidth="1"/>
    <col min="4" max="4" width="13.25390625" style="84" customWidth="1"/>
    <col min="5" max="5" width="0.12890625" style="206" customWidth="1"/>
    <col min="6" max="6" width="13.25390625" style="206" hidden="1" customWidth="1"/>
    <col min="7" max="7" width="0.12890625" style="84" hidden="1" customWidth="1"/>
    <col min="8" max="8" width="8.375" style="84" hidden="1" customWidth="1"/>
    <col min="9" max="9" width="0.12890625" style="84" hidden="1" customWidth="1"/>
    <col min="10" max="10" width="15.75390625" style="84" customWidth="1"/>
    <col min="11" max="11" width="17.625" style="84" customWidth="1"/>
    <col min="12" max="12" width="12.75390625" style="84" customWidth="1"/>
    <col min="13" max="13" width="12.875" style="84" customWidth="1"/>
    <col min="14" max="14" width="12.25390625" style="84" customWidth="1"/>
    <col min="15" max="15" width="12.75390625" style="84" customWidth="1"/>
    <col min="16" max="16" width="13.375" style="84" customWidth="1"/>
    <col min="17" max="18" width="7.875" style="84" customWidth="1"/>
    <col min="19" max="19" width="8.625" style="84" customWidth="1"/>
    <col min="20" max="20" width="3.875" style="85" customWidth="1"/>
    <col min="21" max="21" width="36.125" style="84" customWidth="1"/>
    <col min="22" max="34" width="8.375" style="84" customWidth="1"/>
    <col min="35" max="36" width="8.375" style="86" customWidth="1"/>
    <col min="37" max="37" width="9.25390625" style="86" customWidth="1"/>
    <col min="38" max="16384" width="8.00390625" style="86" customWidth="1"/>
  </cols>
  <sheetData>
    <row r="1" spans="1:16" ht="15.75">
      <c r="A1" s="277" t="str">
        <f>Költségvetés!A1</f>
        <v>Német Nemzetiségi Önkormányzat Képviselő-testületének  7/2015 (II.04.) sz. határozata</v>
      </c>
      <c r="B1" s="278"/>
      <c r="C1" s="278"/>
      <c r="D1" s="278"/>
      <c r="E1" s="278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9" ht="15.75">
      <c r="A2" s="280"/>
      <c r="B2" s="280"/>
      <c r="C2" s="280"/>
      <c r="D2" s="280"/>
      <c r="E2" s="280"/>
      <c r="F2" s="280"/>
      <c r="G2" s="280"/>
      <c r="H2" s="280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38" ht="15.75">
      <c r="A3" s="281" t="s">
        <v>122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88"/>
      <c r="R3" s="88"/>
      <c r="S3" s="88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89"/>
      <c r="AL3" s="88"/>
    </row>
    <row r="4" spans="1:38" ht="15.7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88"/>
      <c r="M4" s="88"/>
      <c r="N4" s="88"/>
      <c r="O4" s="88"/>
      <c r="P4" s="88"/>
      <c r="Q4" s="88"/>
      <c r="R4" s="88"/>
      <c r="S4" s="88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89"/>
      <c r="AL4" s="90"/>
    </row>
    <row r="5" spans="2:37" ht="15.75">
      <c r="B5" s="92"/>
      <c r="C5" s="93"/>
      <c r="D5" s="94"/>
      <c r="E5" s="95"/>
      <c r="F5" s="95"/>
      <c r="L5" s="96"/>
      <c r="O5" s="94"/>
      <c r="P5" s="220" t="s">
        <v>203</v>
      </c>
      <c r="Q5" s="98"/>
      <c r="R5" s="94"/>
      <c r="S5" s="94"/>
      <c r="T5" s="94"/>
      <c r="U5" s="86"/>
      <c r="V5" s="94"/>
      <c r="W5" s="99"/>
      <c r="X5" s="96"/>
      <c r="Y5" s="96"/>
      <c r="Z5" s="99"/>
      <c r="AA5" s="96"/>
      <c r="AB5" s="94"/>
      <c r="AC5" s="94"/>
      <c r="AE5" s="94"/>
      <c r="AG5" s="100"/>
      <c r="AH5" s="100"/>
      <c r="AI5" s="94"/>
      <c r="AJ5" s="94"/>
      <c r="AK5" s="101"/>
    </row>
    <row r="6" spans="2:38" ht="16.5" thickBot="1">
      <c r="B6" s="92"/>
      <c r="C6" s="93"/>
      <c r="D6" s="102"/>
      <c r="E6" s="103"/>
      <c r="F6" s="104"/>
      <c r="G6" s="274"/>
      <c r="H6" s="274"/>
      <c r="I6" s="274"/>
      <c r="J6" s="274"/>
      <c r="K6" s="274"/>
      <c r="L6" s="274"/>
      <c r="M6" s="274"/>
      <c r="N6" s="100"/>
      <c r="O6" s="100"/>
      <c r="P6" s="97" t="s">
        <v>123</v>
      </c>
      <c r="R6" s="100"/>
      <c r="S6" s="105"/>
      <c r="T6" s="100"/>
      <c r="U6" s="8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I6" s="100"/>
      <c r="AJ6" s="105" t="s">
        <v>123</v>
      </c>
      <c r="AK6" s="105"/>
      <c r="AL6" s="106"/>
    </row>
    <row r="7" spans="1:48" ht="73.5" customHeight="1" thickBot="1">
      <c r="A7" s="107" t="s">
        <v>124</v>
      </c>
      <c r="B7" s="108" t="s">
        <v>125</v>
      </c>
      <c r="C7" s="109" t="s">
        <v>126</v>
      </c>
      <c r="D7" s="109" t="s">
        <v>127</v>
      </c>
      <c r="E7" s="110" t="s">
        <v>128</v>
      </c>
      <c r="F7" s="111" t="s">
        <v>129</v>
      </c>
      <c r="G7" s="109" t="s">
        <v>130</v>
      </c>
      <c r="H7" s="112" t="s">
        <v>131</v>
      </c>
      <c r="I7" s="109" t="s">
        <v>132</v>
      </c>
      <c r="J7" s="110" t="s">
        <v>133</v>
      </c>
      <c r="K7" s="111" t="s">
        <v>134</v>
      </c>
      <c r="L7" s="113" t="s">
        <v>135</v>
      </c>
      <c r="M7" s="114" t="s">
        <v>136</v>
      </c>
      <c r="N7" s="114" t="s">
        <v>137</v>
      </c>
      <c r="O7" s="115" t="s">
        <v>138</v>
      </c>
      <c r="P7" s="115" t="s">
        <v>139</v>
      </c>
      <c r="Q7" s="116"/>
      <c r="R7" s="116"/>
      <c r="S7" s="116"/>
      <c r="T7" s="117"/>
      <c r="U7" s="11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01"/>
      <c r="AN7" s="101"/>
      <c r="AO7" s="101"/>
      <c r="AP7" s="101"/>
      <c r="AQ7" s="101"/>
      <c r="AR7" s="101"/>
      <c r="AS7" s="101"/>
      <c r="AT7" s="101"/>
      <c r="AU7" s="101"/>
      <c r="AV7" s="101"/>
    </row>
    <row r="8" spans="1:48" ht="29.25" customHeight="1" thickBot="1">
      <c r="A8" s="119"/>
      <c r="B8" s="120" t="s">
        <v>140</v>
      </c>
      <c r="C8" s="121"/>
      <c r="D8" s="122"/>
      <c r="E8" s="123"/>
      <c r="F8" s="124"/>
      <c r="G8" s="125"/>
      <c r="H8" s="126"/>
      <c r="I8" s="125"/>
      <c r="J8" s="126"/>
      <c r="K8" s="125"/>
      <c r="L8" s="127"/>
      <c r="M8" s="128"/>
      <c r="N8" s="128"/>
      <c r="O8" s="128"/>
      <c r="P8" s="129"/>
      <c r="Q8" s="116"/>
      <c r="R8" s="116"/>
      <c r="S8" s="116"/>
      <c r="T8" s="116"/>
      <c r="U8" s="118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</row>
    <row r="9" spans="1:48" s="140" customFormat="1" ht="29.25" customHeight="1">
      <c r="A9" s="130">
        <v>1</v>
      </c>
      <c r="B9" s="131" t="s">
        <v>141</v>
      </c>
      <c r="C9" s="132"/>
      <c r="D9" s="133">
        <v>0</v>
      </c>
      <c r="E9" s="133">
        <v>0</v>
      </c>
      <c r="F9" s="133" t="e">
        <f>#REF!+#REF!+#REF!+#REF!+#REF!+#REF!+#REF!</f>
        <v>#REF!</v>
      </c>
      <c r="G9" s="133" t="e">
        <f>#REF!+#REF!+#REF!+#REF!+#REF!+#REF!+#REF!</f>
        <v>#REF!</v>
      </c>
      <c r="H9" s="133" t="e">
        <f>#REF!+#REF!+#REF!+#REF!+#REF!+#REF!+#REF!</f>
        <v>#REF!</v>
      </c>
      <c r="I9" s="133" t="e">
        <f>#REF!+#REF!+#REF!+#REF!+#REF!+#REF!+#REF!</f>
        <v>#REF!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4">
        <v>0</v>
      </c>
      <c r="Q9" s="135"/>
      <c r="R9" s="135"/>
      <c r="S9" s="135"/>
      <c r="T9" s="136"/>
      <c r="U9" s="137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5"/>
      <c r="AL9" s="135"/>
      <c r="AM9" s="139"/>
      <c r="AN9" s="139"/>
      <c r="AO9" s="139"/>
      <c r="AP9" s="139"/>
      <c r="AQ9" s="139"/>
      <c r="AR9" s="139"/>
      <c r="AS9" s="139"/>
      <c r="AT9" s="139"/>
      <c r="AU9" s="139"/>
      <c r="AV9" s="139"/>
    </row>
    <row r="10" spans="1:48" s="140" customFormat="1" ht="29.25" customHeight="1">
      <c r="A10" s="141">
        <v>2</v>
      </c>
      <c r="B10" s="142" t="s">
        <v>142</v>
      </c>
      <c r="C10" s="143"/>
      <c r="D10" s="144">
        <v>0</v>
      </c>
      <c r="E10" s="144">
        <v>0</v>
      </c>
      <c r="F10" s="144" t="e">
        <f>#REF!</f>
        <v>#REF!</v>
      </c>
      <c r="G10" s="144" t="e">
        <f>#REF!</f>
        <v>#REF!</v>
      </c>
      <c r="H10" s="144" t="e">
        <f>#REF!</f>
        <v>#REF!</v>
      </c>
      <c r="I10" s="144" t="e">
        <f>#REF!</f>
        <v>#REF!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5">
        <v>0</v>
      </c>
      <c r="Q10" s="135"/>
      <c r="R10" s="135"/>
      <c r="S10" s="135"/>
      <c r="T10" s="136"/>
      <c r="U10" s="146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8"/>
      <c r="AK10" s="135"/>
      <c r="AL10" s="135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</row>
    <row r="11" spans="1:48" s="152" customFormat="1" ht="29.25" customHeight="1">
      <c r="A11" s="147">
        <v>3</v>
      </c>
      <c r="B11" s="148" t="s">
        <v>143</v>
      </c>
      <c r="C11" s="149"/>
      <c r="D11" s="150">
        <v>0</v>
      </c>
      <c r="E11" s="150">
        <v>0</v>
      </c>
      <c r="F11" s="150" t="e">
        <f>#REF!+#REF!</f>
        <v>#REF!</v>
      </c>
      <c r="G11" s="150" t="e">
        <f>#REF!+#REF!</f>
        <v>#REF!</v>
      </c>
      <c r="H11" s="150" t="e">
        <f>#REF!+#REF!</f>
        <v>#REF!</v>
      </c>
      <c r="I11" s="150" t="e">
        <f>#REF!+#REF!</f>
        <v>#REF!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1">
        <v>0</v>
      </c>
      <c r="Q11" s="135"/>
      <c r="R11" s="135"/>
      <c r="S11" s="135"/>
      <c r="T11" s="136"/>
      <c r="U11" s="137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8"/>
      <c r="AK11" s="135"/>
      <c r="AL11" s="135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1:48" s="140" customFormat="1" ht="29.25" customHeight="1" thickBot="1">
      <c r="A12" s="153">
        <v>4</v>
      </c>
      <c r="B12" s="154" t="s">
        <v>144</v>
      </c>
      <c r="C12" s="155"/>
      <c r="D12" s="156">
        <f aca="true" t="shared" si="0" ref="D12:P12">SUM(D9:D11)</f>
        <v>0</v>
      </c>
      <c r="E12" s="156">
        <f t="shared" si="0"/>
        <v>0</v>
      </c>
      <c r="F12" s="156" t="e">
        <f t="shared" si="0"/>
        <v>#REF!</v>
      </c>
      <c r="G12" s="156" t="e">
        <f t="shared" si="0"/>
        <v>#REF!</v>
      </c>
      <c r="H12" s="156" t="e">
        <f t="shared" si="0"/>
        <v>#REF!</v>
      </c>
      <c r="I12" s="156" t="e">
        <f t="shared" si="0"/>
        <v>#REF!</v>
      </c>
      <c r="J12" s="156">
        <f t="shared" si="0"/>
        <v>0</v>
      </c>
      <c r="K12" s="156">
        <f t="shared" si="0"/>
        <v>0</v>
      </c>
      <c r="L12" s="156">
        <f t="shared" si="0"/>
        <v>0</v>
      </c>
      <c r="M12" s="156">
        <f t="shared" si="0"/>
        <v>0</v>
      </c>
      <c r="N12" s="156">
        <f t="shared" si="0"/>
        <v>0</v>
      </c>
      <c r="O12" s="156">
        <f t="shared" si="0"/>
        <v>0</v>
      </c>
      <c r="P12" s="157">
        <f t="shared" si="0"/>
        <v>0</v>
      </c>
      <c r="Q12" s="135"/>
      <c r="R12" s="135"/>
      <c r="S12" s="135"/>
      <c r="T12" s="136"/>
      <c r="U12" s="146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</row>
    <row r="13" spans="1:38" s="175" customFormat="1" ht="29.25" customHeight="1" thickBot="1">
      <c r="A13" s="158">
        <v>5</v>
      </c>
      <c r="B13" s="159" t="s">
        <v>145</v>
      </c>
      <c r="C13" s="160"/>
      <c r="D13" s="160"/>
      <c r="E13" s="161"/>
      <c r="F13" s="162"/>
      <c r="G13" s="163">
        <v>0</v>
      </c>
      <c r="H13" s="163"/>
      <c r="I13" s="163"/>
      <c r="J13" s="163"/>
      <c r="K13" s="163"/>
      <c r="L13" s="164"/>
      <c r="M13" s="165">
        <v>0</v>
      </c>
      <c r="N13" s="166">
        <v>0</v>
      </c>
      <c r="O13" s="166">
        <v>0</v>
      </c>
      <c r="P13" s="167">
        <v>0</v>
      </c>
      <c r="Q13" s="168"/>
      <c r="R13" s="135"/>
      <c r="S13" s="135"/>
      <c r="T13" s="136"/>
      <c r="U13" s="136"/>
      <c r="V13" s="169"/>
      <c r="W13" s="169"/>
      <c r="X13" s="170"/>
      <c r="Y13" s="171"/>
      <c r="Z13" s="172"/>
      <c r="AA13" s="172"/>
      <c r="AB13" s="172"/>
      <c r="AC13" s="172"/>
      <c r="AD13" s="172"/>
      <c r="AE13" s="173"/>
      <c r="AF13" s="174"/>
      <c r="AG13" s="168"/>
      <c r="AH13" s="168"/>
      <c r="AI13" s="168"/>
      <c r="AJ13" s="168"/>
      <c r="AK13" s="135"/>
      <c r="AL13" s="135"/>
    </row>
    <row r="14" spans="1:33" s="101" customFormat="1" ht="29.25" customHeight="1">
      <c r="A14" s="176"/>
      <c r="B14" s="283" t="s">
        <v>146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177"/>
      <c r="R14" s="177"/>
      <c r="S14" s="96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</row>
    <row r="15" spans="1:36" s="184" customFormat="1" ht="29.25" customHeight="1">
      <c r="A15" s="241"/>
      <c r="B15" s="242" t="s">
        <v>147</v>
      </c>
      <c r="C15" s="178"/>
      <c r="D15" s="179"/>
      <c r="E15" s="180"/>
      <c r="F15" s="181"/>
      <c r="G15" s="179"/>
      <c r="H15" s="179"/>
      <c r="I15" s="179"/>
      <c r="J15" s="179"/>
      <c r="K15" s="179"/>
      <c r="L15" s="179"/>
      <c r="M15" s="179">
        <f>0</f>
        <v>0</v>
      </c>
      <c r="N15" s="179">
        <f>M15*1.017</f>
        <v>0</v>
      </c>
      <c r="O15" s="179">
        <f>N15*1.017</f>
        <v>0</v>
      </c>
      <c r="P15" s="179">
        <f>O15*1.017</f>
        <v>0</v>
      </c>
      <c r="Q15" s="182"/>
      <c r="R15" s="182"/>
      <c r="S15" s="182"/>
      <c r="T15" s="183"/>
      <c r="U15" s="146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</row>
    <row r="16" spans="1:36" s="101" customFormat="1" ht="15.75">
      <c r="A16" s="176"/>
      <c r="B16" s="185"/>
      <c r="C16" s="186"/>
      <c r="D16" s="187"/>
      <c r="E16" s="188"/>
      <c r="F16" s="189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T16" s="190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6"/>
    </row>
    <row r="17" spans="1:21" ht="15.75">
      <c r="A17" s="176"/>
      <c r="B17" s="191"/>
      <c r="C17" s="192"/>
      <c r="D17" s="96"/>
      <c r="E17" s="193" t="s">
        <v>148</v>
      </c>
      <c r="F17" s="19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4"/>
      <c r="U17" s="96"/>
    </row>
    <row r="18" spans="1:21" ht="15.75">
      <c r="A18" s="176"/>
      <c r="B18" s="191"/>
      <c r="C18" s="194"/>
      <c r="D18" s="96"/>
      <c r="E18" s="193">
        <f>2.81+1.59</f>
        <v>4.4</v>
      </c>
      <c r="F18" s="193"/>
      <c r="G18" s="96"/>
      <c r="H18" s="96"/>
      <c r="I18" s="96"/>
      <c r="J18" s="96"/>
      <c r="K18" s="96"/>
      <c r="L18" s="96">
        <f>37848+320130+20590</f>
        <v>378568</v>
      </c>
      <c r="M18" s="96"/>
      <c r="N18" s="96"/>
      <c r="O18" s="96"/>
      <c r="P18" s="96"/>
      <c r="Q18" s="96"/>
      <c r="R18" s="96"/>
      <c r="S18" s="96"/>
      <c r="T18" s="94"/>
      <c r="U18" s="96"/>
    </row>
    <row r="19" spans="1:21" ht="15.75">
      <c r="A19" s="176"/>
      <c r="B19" s="191"/>
      <c r="C19" s="194"/>
      <c r="D19" s="96"/>
      <c r="E19" s="193"/>
      <c r="F19" s="19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4"/>
      <c r="U19" s="96"/>
    </row>
    <row r="20" spans="1:21" ht="15.75">
      <c r="A20" s="176"/>
      <c r="B20" s="191"/>
      <c r="C20" s="195"/>
      <c r="D20" s="96"/>
      <c r="E20" s="275" t="s">
        <v>149</v>
      </c>
      <c r="F20" s="276"/>
      <c r="G20" s="276"/>
      <c r="H20" s="276"/>
      <c r="I20" s="276"/>
      <c r="J20" s="276"/>
      <c r="K20" s="276"/>
      <c r="L20" s="276"/>
      <c r="M20" s="96"/>
      <c r="N20" s="96"/>
      <c r="O20" s="96"/>
      <c r="P20" s="96"/>
      <c r="Q20" s="96"/>
      <c r="R20" s="96"/>
      <c r="S20" s="96"/>
      <c r="T20" s="94"/>
      <c r="U20" s="96"/>
    </row>
    <row r="21" spans="1:21" ht="15.75">
      <c r="A21" s="176"/>
      <c r="B21" s="191"/>
      <c r="C21" s="194"/>
      <c r="D21" s="96"/>
      <c r="E21" s="275" t="s">
        <v>150</v>
      </c>
      <c r="F21" s="276"/>
      <c r="G21" s="276"/>
      <c r="H21" s="276"/>
      <c r="I21" s="276"/>
      <c r="J21" s="276"/>
      <c r="K21" s="276"/>
      <c r="L21" s="276"/>
      <c r="M21" s="96"/>
      <c r="N21" s="96"/>
      <c r="O21" s="96"/>
      <c r="P21" s="96"/>
      <c r="Q21" s="96"/>
      <c r="R21" s="96"/>
      <c r="S21" s="96"/>
      <c r="T21" s="94"/>
      <c r="U21" s="96"/>
    </row>
    <row r="22" spans="1:21" ht="15.75">
      <c r="A22" s="176"/>
      <c r="B22" s="191"/>
      <c r="C22" s="194"/>
      <c r="D22" s="96"/>
      <c r="E22" s="275" t="s">
        <v>151</v>
      </c>
      <c r="F22" s="276"/>
      <c r="G22" s="276"/>
      <c r="H22" s="276"/>
      <c r="I22" s="276"/>
      <c r="J22" s="276"/>
      <c r="K22" s="276"/>
      <c r="L22" s="276"/>
      <c r="M22" s="96"/>
      <c r="N22" s="96"/>
      <c r="O22" s="96"/>
      <c r="P22" s="96"/>
      <c r="Q22" s="96"/>
      <c r="R22" s="96"/>
      <c r="S22" s="96"/>
      <c r="T22" s="94"/>
      <c r="U22" s="96"/>
    </row>
    <row r="23" spans="1:21" ht="15.75">
      <c r="A23" s="176"/>
      <c r="B23" s="191"/>
      <c r="C23" s="194"/>
      <c r="D23" s="96"/>
      <c r="E23" s="275" t="s">
        <v>152</v>
      </c>
      <c r="F23" s="276"/>
      <c r="G23" s="276"/>
      <c r="H23" s="276"/>
      <c r="I23" s="276"/>
      <c r="J23" s="276"/>
      <c r="K23" s="276"/>
      <c r="L23" s="276"/>
      <c r="M23" s="96"/>
      <c r="N23" s="96"/>
      <c r="O23" s="96"/>
      <c r="P23" s="96"/>
      <c r="Q23" s="96"/>
      <c r="R23" s="96"/>
      <c r="S23" s="96"/>
      <c r="T23" s="94"/>
      <c r="U23" s="96"/>
    </row>
    <row r="24" spans="1:21" ht="15.75">
      <c r="A24" s="176"/>
      <c r="B24" s="196"/>
      <c r="C24" s="197"/>
      <c r="D24" s="96"/>
      <c r="E24" s="275" t="s">
        <v>153</v>
      </c>
      <c r="F24" s="276"/>
      <c r="G24" s="276"/>
      <c r="H24" s="276"/>
      <c r="I24" s="276"/>
      <c r="J24" s="276"/>
      <c r="K24" s="276"/>
      <c r="L24" s="276"/>
      <c r="M24" s="96"/>
      <c r="N24" s="96"/>
      <c r="O24" s="96"/>
      <c r="P24" s="96"/>
      <c r="Q24" s="96"/>
      <c r="R24" s="96"/>
      <c r="S24" s="96"/>
      <c r="T24" s="94"/>
      <c r="U24" s="96"/>
    </row>
    <row r="25" spans="1:21" ht="15.75">
      <c r="A25" s="176"/>
      <c r="B25" s="198"/>
      <c r="C25" s="199"/>
      <c r="D25" s="96"/>
      <c r="E25" s="275" t="s">
        <v>154</v>
      </c>
      <c r="F25" s="276"/>
      <c r="G25" s="276"/>
      <c r="H25" s="276"/>
      <c r="I25" s="276"/>
      <c r="J25" s="276"/>
      <c r="K25" s="276"/>
      <c r="L25" s="276"/>
      <c r="M25" s="96"/>
      <c r="N25" s="96"/>
      <c r="O25" s="96"/>
      <c r="P25" s="96"/>
      <c r="Q25" s="96"/>
      <c r="R25" s="96"/>
      <c r="S25" s="96"/>
      <c r="T25" s="94"/>
      <c r="U25" s="96"/>
    </row>
    <row r="26" spans="1:21" ht="15.75">
      <c r="A26" s="176"/>
      <c r="B26" s="200"/>
      <c r="C26" s="201"/>
      <c r="D26" s="96"/>
      <c r="E26" s="193"/>
      <c r="F26" s="193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4"/>
      <c r="U26" s="96"/>
    </row>
    <row r="27" spans="1:21" ht="15.75">
      <c r="A27" s="176"/>
      <c r="B27" s="202"/>
      <c r="C27" s="203"/>
      <c r="D27" s="96"/>
      <c r="E27" s="193"/>
      <c r="F27" s="193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4"/>
      <c r="U27" s="96"/>
    </row>
    <row r="28" spans="1:21" ht="15.75">
      <c r="A28" s="176"/>
      <c r="B28" s="202"/>
      <c r="C28" s="203"/>
      <c r="D28" s="96"/>
      <c r="E28" s="193"/>
      <c r="F28" s="193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4"/>
      <c r="U28" s="96"/>
    </row>
    <row r="29" spans="1:38" s="84" customFormat="1" ht="15.75">
      <c r="A29" s="176"/>
      <c r="B29" s="202"/>
      <c r="C29" s="203"/>
      <c r="D29" s="96"/>
      <c r="E29" s="193"/>
      <c r="F29" s="193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4"/>
      <c r="U29" s="96"/>
      <c r="AI29" s="86"/>
      <c r="AJ29" s="86"/>
      <c r="AK29" s="86"/>
      <c r="AL29" s="86"/>
    </row>
    <row r="30" spans="1:38" s="84" customFormat="1" ht="15.75">
      <c r="A30" s="176"/>
      <c r="B30" s="202"/>
      <c r="C30" s="203"/>
      <c r="D30" s="96"/>
      <c r="E30" s="193"/>
      <c r="F30" s="193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4"/>
      <c r="U30" s="96"/>
      <c r="AI30" s="86"/>
      <c r="AJ30" s="86"/>
      <c r="AK30" s="86"/>
      <c r="AL30" s="86"/>
    </row>
    <row r="31" spans="1:38" s="84" customFormat="1" ht="15.75">
      <c r="A31" s="176"/>
      <c r="B31" s="202"/>
      <c r="C31" s="203"/>
      <c r="D31" s="96"/>
      <c r="E31" s="193"/>
      <c r="F31" s="193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4"/>
      <c r="U31" s="96"/>
      <c r="AI31" s="86"/>
      <c r="AJ31" s="86"/>
      <c r="AK31" s="86"/>
      <c r="AL31" s="86"/>
    </row>
    <row r="32" spans="1:38" s="84" customFormat="1" ht="15.75">
      <c r="A32" s="176"/>
      <c r="B32" s="202"/>
      <c r="C32" s="203"/>
      <c r="D32" s="96"/>
      <c r="E32" s="193"/>
      <c r="F32" s="193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4"/>
      <c r="U32" s="96"/>
      <c r="AI32" s="86"/>
      <c r="AJ32" s="86"/>
      <c r="AK32" s="86"/>
      <c r="AL32" s="86"/>
    </row>
    <row r="33" spans="1:38" s="84" customFormat="1" ht="15.75">
      <c r="A33" s="176"/>
      <c r="B33" s="196"/>
      <c r="C33" s="197"/>
      <c r="D33" s="96"/>
      <c r="E33" s="193"/>
      <c r="F33" s="193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4"/>
      <c r="U33" s="96"/>
      <c r="AI33" s="86"/>
      <c r="AJ33" s="86"/>
      <c r="AK33" s="86"/>
      <c r="AL33" s="86"/>
    </row>
    <row r="34" spans="1:38" s="84" customFormat="1" ht="15.75">
      <c r="A34" s="176"/>
      <c r="B34" s="196"/>
      <c r="C34" s="197"/>
      <c r="D34" s="96"/>
      <c r="E34" s="193"/>
      <c r="F34" s="19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4"/>
      <c r="U34" s="96"/>
      <c r="AI34" s="86"/>
      <c r="AJ34" s="86"/>
      <c r="AK34" s="86"/>
      <c r="AL34" s="86"/>
    </row>
    <row r="35" spans="1:38" s="84" customFormat="1" ht="15.75">
      <c r="A35" s="176"/>
      <c r="B35" s="196"/>
      <c r="C35" s="197"/>
      <c r="D35" s="96"/>
      <c r="E35" s="193"/>
      <c r="F35" s="193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4"/>
      <c r="U35" s="96"/>
      <c r="AI35" s="86"/>
      <c r="AJ35" s="86"/>
      <c r="AK35" s="86"/>
      <c r="AL35" s="86"/>
    </row>
    <row r="36" spans="1:38" s="84" customFormat="1" ht="15.75">
      <c r="A36" s="176"/>
      <c r="B36" s="196"/>
      <c r="C36" s="197"/>
      <c r="D36" s="96"/>
      <c r="E36" s="193"/>
      <c r="F36" s="193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4"/>
      <c r="U36" s="96"/>
      <c r="AI36" s="86"/>
      <c r="AJ36" s="86"/>
      <c r="AK36" s="86"/>
      <c r="AL36" s="86"/>
    </row>
    <row r="37" spans="1:38" s="84" customFormat="1" ht="15.75">
      <c r="A37" s="176"/>
      <c r="B37" s="196"/>
      <c r="C37" s="197"/>
      <c r="D37" s="96"/>
      <c r="E37" s="193"/>
      <c r="F37" s="193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4"/>
      <c r="U37" s="96"/>
      <c r="AI37" s="86"/>
      <c r="AJ37" s="86"/>
      <c r="AK37" s="86"/>
      <c r="AL37" s="86"/>
    </row>
    <row r="38" spans="1:38" s="84" customFormat="1" ht="15.75">
      <c r="A38" s="176"/>
      <c r="B38" s="196"/>
      <c r="C38" s="197"/>
      <c r="D38" s="96"/>
      <c r="E38" s="193"/>
      <c r="F38" s="193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4"/>
      <c r="U38" s="96"/>
      <c r="AI38" s="86"/>
      <c r="AJ38" s="86"/>
      <c r="AK38" s="86"/>
      <c r="AL38" s="86"/>
    </row>
    <row r="39" spans="1:38" s="84" customFormat="1" ht="15.75">
      <c r="A39" s="176"/>
      <c r="B39" s="196"/>
      <c r="C39" s="197"/>
      <c r="D39" s="96"/>
      <c r="E39" s="193"/>
      <c r="F39" s="193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4"/>
      <c r="U39" s="96"/>
      <c r="AI39" s="86"/>
      <c r="AJ39" s="86"/>
      <c r="AK39" s="86"/>
      <c r="AL39" s="86"/>
    </row>
    <row r="40" spans="1:38" s="84" customFormat="1" ht="15.75">
      <c r="A40" s="176"/>
      <c r="B40" s="196"/>
      <c r="C40" s="197"/>
      <c r="D40" s="96"/>
      <c r="E40" s="193"/>
      <c r="F40" s="193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4"/>
      <c r="U40" s="96"/>
      <c r="AI40" s="86"/>
      <c r="AJ40" s="86"/>
      <c r="AK40" s="86"/>
      <c r="AL40" s="86"/>
    </row>
    <row r="41" spans="1:38" s="84" customFormat="1" ht="15.75">
      <c r="A41" s="176"/>
      <c r="B41" s="196"/>
      <c r="C41" s="197"/>
      <c r="D41" s="96"/>
      <c r="E41" s="193"/>
      <c r="F41" s="193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4"/>
      <c r="U41" s="96"/>
      <c r="AI41" s="86"/>
      <c r="AJ41" s="86"/>
      <c r="AK41" s="86"/>
      <c r="AL41" s="86"/>
    </row>
    <row r="42" spans="1:38" s="84" customFormat="1" ht="15.75">
      <c r="A42" s="176"/>
      <c r="B42" s="196"/>
      <c r="C42" s="197"/>
      <c r="D42" s="96"/>
      <c r="E42" s="193"/>
      <c r="F42" s="193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4"/>
      <c r="U42" s="96"/>
      <c r="AI42" s="86"/>
      <c r="AJ42" s="86"/>
      <c r="AK42" s="86"/>
      <c r="AL42" s="86"/>
    </row>
    <row r="43" spans="1:38" s="84" customFormat="1" ht="15.75">
      <c r="A43" s="176"/>
      <c r="B43" s="196"/>
      <c r="C43" s="197"/>
      <c r="D43" s="96"/>
      <c r="E43" s="193"/>
      <c r="F43" s="193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4"/>
      <c r="U43" s="96"/>
      <c r="AI43" s="86"/>
      <c r="AJ43" s="86"/>
      <c r="AK43" s="86"/>
      <c r="AL43" s="86"/>
    </row>
    <row r="44" spans="1:38" s="84" customFormat="1" ht="15.75">
      <c r="A44" s="176"/>
      <c r="B44" s="196"/>
      <c r="C44" s="197"/>
      <c r="D44" s="96"/>
      <c r="E44" s="193"/>
      <c r="F44" s="193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4"/>
      <c r="U44" s="96"/>
      <c r="AI44" s="86"/>
      <c r="AJ44" s="86"/>
      <c r="AK44" s="86"/>
      <c r="AL44" s="86"/>
    </row>
    <row r="45" spans="1:38" s="84" customFormat="1" ht="15.75">
      <c r="A45" s="176"/>
      <c r="B45" s="196"/>
      <c r="C45" s="197"/>
      <c r="D45" s="96"/>
      <c r="E45" s="193"/>
      <c r="F45" s="193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4"/>
      <c r="U45" s="96"/>
      <c r="AI45" s="86"/>
      <c r="AJ45" s="86"/>
      <c r="AK45" s="86"/>
      <c r="AL45" s="86"/>
    </row>
    <row r="46" spans="1:38" s="84" customFormat="1" ht="15.75">
      <c r="A46" s="176"/>
      <c r="B46" s="196"/>
      <c r="C46" s="197"/>
      <c r="D46" s="96"/>
      <c r="E46" s="193"/>
      <c r="F46" s="193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4"/>
      <c r="U46" s="96"/>
      <c r="AI46" s="86"/>
      <c r="AJ46" s="86"/>
      <c r="AK46" s="86"/>
      <c r="AL46" s="86"/>
    </row>
    <row r="47" spans="1:38" s="84" customFormat="1" ht="15.75">
      <c r="A47" s="176"/>
      <c r="B47" s="196"/>
      <c r="C47" s="197"/>
      <c r="D47" s="96"/>
      <c r="E47" s="193"/>
      <c r="F47" s="193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4"/>
      <c r="U47" s="96"/>
      <c r="AI47" s="86"/>
      <c r="AJ47" s="86"/>
      <c r="AK47" s="86"/>
      <c r="AL47" s="86"/>
    </row>
    <row r="48" spans="1:38" s="84" customFormat="1" ht="15.75">
      <c r="A48" s="176"/>
      <c r="B48" s="196"/>
      <c r="C48" s="197"/>
      <c r="D48" s="96"/>
      <c r="E48" s="193"/>
      <c r="F48" s="193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4"/>
      <c r="U48" s="96"/>
      <c r="AI48" s="86"/>
      <c r="AJ48" s="86"/>
      <c r="AK48" s="86"/>
      <c r="AL48" s="86"/>
    </row>
    <row r="49" spans="1:38" s="84" customFormat="1" ht="15.75">
      <c r="A49" s="176"/>
      <c r="B49" s="196"/>
      <c r="C49" s="197"/>
      <c r="D49" s="96"/>
      <c r="E49" s="193"/>
      <c r="F49" s="193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4"/>
      <c r="U49" s="96"/>
      <c r="AI49" s="86"/>
      <c r="AJ49" s="86"/>
      <c r="AK49" s="86"/>
      <c r="AL49" s="86"/>
    </row>
    <row r="50" spans="1:38" s="84" customFormat="1" ht="15.75">
      <c r="A50" s="176"/>
      <c r="B50" s="196"/>
      <c r="C50" s="197"/>
      <c r="D50" s="96"/>
      <c r="E50" s="193"/>
      <c r="F50" s="193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4"/>
      <c r="U50" s="96"/>
      <c r="AI50" s="86"/>
      <c r="AJ50" s="86"/>
      <c r="AK50" s="86"/>
      <c r="AL50" s="86"/>
    </row>
    <row r="51" spans="1:38" s="84" customFormat="1" ht="15.75">
      <c r="A51" s="176"/>
      <c r="B51" s="196"/>
      <c r="C51" s="197"/>
      <c r="D51" s="96"/>
      <c r="E51" s="193"/>
      <c r="F51" s="193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4"/>
      <c r="U51" s="96"/>
      <c r="AI51" s="86"/>
      <c r="AJ51" s="86"/>
      <c r="AK51" s="86"/>
      <c r="AL51" s="86"/>
    </row>
    <row r="52" spans="1:38" s="84" customFormat="1" ht="15.75">
      <c r="A52" s="176"/>
      <c r="B52" s="196"/>
      <c r="C52" s="197"/>
      <c r="D52" s="96"/>
      <c r="E52" s="193"/>
      <c r="F52" s="193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4"/>
      <c r="U52" s="96"/>
      <c r="AI52" s="86"/>
      <c r="AJ52" s="86"/>
      <c r="AK52" s="86"/>
      <c r="AL52" s="86"/>
    </row>
    <row r="53" spans="1:38" s="84" customFormat="1" ht="15.75">
      <c r="A53" s="176"/>
      <c r="B53" s="196"/>
      <c r="C53" s="197"/>
      <c r="D53" s="96"/>
      <c r="E53" s="193"/>
      <c r="F53" s="193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4"/>
      <c r="U53" s="96"/>
      <c r="AI53" s="86"/>
      <c r="AJ53" s="86"/>
      <c r="AK53" s="86"/>
      <c r="AL53" s="86"/>
    </row>
    <row r="54" spans="1:38" s="84" customFormat="1" ht="15.75">
      <c r="A54" s="176"/>
      <c r="B54" s="196"/>
      <c r="C54" s="197"/>
      <c r="D54" s="96"/>
      <c r="E54" s="193"/>
      <c r="F54" s="193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4"/>
      <c r="U54" s="96"/>
      <c r="AI54" s="86"/>
      <c r="AJ54" s="86"/>
      <c r="AK54" s="86"/>
      <c r="AL54" s="86"/>
    </row>
    <row r="55" spans="1:38" s="84" customFormat="1" ht="15.75">
      <c r="A55" s="176"/>
      <c r="B55" s="196"/>
      <c r="C55" s="197"/>
      <c r="D55" s="96"/>
      <c r="E55" s="193"/>
      <c r="F55" s="193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4"/>
      <c r="U55" s="96"/>
      <c r="AI55" s="86"/>
      <c r="AJ55" s="86"/>
      <c r="AK55" s="86"/>
      <c r="AL55" s="86"/>
    </row>
    <row r="56" spans="1:38" s="84" customFormat="1" ht="15.75">
      <c r="A56" s="176"/>
      <c r="B56" s="196"/>
      <c r="C56" s="197"/>
      <c r="D56" s="96"/>
      <c r="E56" s="193"/>
      <c r="F56" s="193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4"/>
      <c r="U56" s="96"/>
      <c r="AI56" s="86"/>
      <c r="AJ56" s="86"/>
      <c r="AK56" s="86"/>
      <c r="AL56" s="86"/>
    </row>
    <row r="57" spans="1:38" s="84" customFormat="1" ht="15.75">
      <c r="A57" s="176"/>
      <c r="B57" s="196"/>
      <c r="C57" s="197"/>
      <c r="D57" s="96"/>
      <c r="E57" s="193"/>
      <c r="F57" s="193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4"/>
      <c r="U57" s="96"/>
      <c r="AI57" s="86"/>
      <c r="AJ57" s="86"/>
      <c r="AK57" s="86"/>
      <c r="AL57" s="86"/>
    </row>
    <row r="58" spans="1:38" s="84" customFormat="1" ht="15.75">
      <c r="A58" s="176"/>
      <c r="B58" s="196"/>
      <c r="C58" s="197"/>
      <c r="D58" s="96"/>
      <c r="E58" s="193"/>
      <c r="F58" s="193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4"/>
      <c r="U58" s="96"/>
      <c r="AI58" s="86"/>
      <c r="AJ58" s="86"/>
      <c r="AK58" s="86"/>
      <c r="AL58" s="86"/>
    </row>
    <row r="59" spans="1:38" s="84" customFormat="1" ht="15.75">
      <c r="A59" s="176"/>
      <c r="B59" s="196"/>
      <c r="C59" s="197"/>
      <c r="D59" s="96"/>
      <c r="E59" s="193"/>
      <c r="F59" s="193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4"/>
      <c r="U59" s="96"/>
      <c r="AI59" s="86"/>
      <c r="AJ59" s="86"/>
      <c r="AK59" s="86"/>
      <c r="AL59" s="86"/>
    </row>
    <row r="60" spans="1:38" s="84" customFormat="1" ht="15.75">
      <c r="A60" s="176"/>
      <c r="B60" s="196"/>
      <c r="C60" s="197"/>
      <c r="D60" s="96"/>
      <c r="E60" s="193"/>
      <c r="F60" s="193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4"/>
      <c r="U60" s="96"/>
      <c r="AI60" s="86"/>
      <c r="AJ60" s="86"/>
      <c r="AK60" s="86"/>
      <c r="AL60" s="86"/>
    </row>
    <row r="61" spans="1:38" s="84" customFormat="1" ht="15.75">
      <c r="A61" s="176"/>
      <c r="B61" s="196"/>
      <c r="C61" s="197"/>
      <c r="D61" s="96"/>
      <c r="E61" s="193"/>
      <c r="F61" s="193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4"/>
      <c r="U61" s="96"/>
      <c r="AI61" s="86"/>
      <c r="AJ61" s="86"/>
      <c r="AK61" s="86"/>
      <c r="AL61" s="86"/>
    </row>
    <row r="62" spans="1:38" s="84" customFormat="1" ht="15.75">
      <c r="A62" s="176"/>
      <c r="B62" s="196"/>
      <c r="C62" s="197"/>
      <c r="D62" s="96"/>
      <c r="E62" s="193"/>
      <c r="F62" s="193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4"/>
      <c r="U62" s="96"/>
      <c r="AI62" s="86"/>
      <c r="AJ62" s="86"/>
      <c r="AK62" s="86"/>
      <c r="AL62" s="86"/>
    </row>
    <row r="63" spans="1:38" s="84" customFormat="1" ht="15.75">
      <c r="A63" s="176"/>
      <c r="B63" s="196"/>
      <c r="C63" s="197"/>
      <c r="D63" s="96"/>
      <c r="E63" s="193"/>
      <c r="F63" s="193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4"/>
      <c r="U63" s="96"/>
      <c r="AI63" s="86"/>
      <c r="AJ63" s="86"/>
      <c r="AK63" s="86"/>
      <c r="AL63" s="86"/>
    </row>
    <row r="64" spans="1:38" s="84" customFormat="1" ht="15.75">
      <c r="A64" s="176"/>
      <c r="B64" s="196"/>
      <c r="C64" s="197"/>
      <c r="D64" s="96"/>
      <c r="E64" s="193"/>
      <c r="F64" s="193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4"/>
      <c r="U64" s="96"/>
      <c r="AI64" s="86"/>
      <c r="AJ64" s="86"/>
      <c r="AK64" s="86"/>
      <c r="AL64" s="86"/>
    </row>
    <row r="65" spans="1:38" s="84" customFormat="1" ht="15.75">
      <c r="A65" s="176"/>
      <c r="B65" s="196"/>
      <c r="C65" s="197"/>
      <c r="D65" s="96"/>
      <c r="E65" s="193"/>
      <c r="F65" s="193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4"/>
      <c r="U65" s="96"/>
      <c r="AI65" s="86"/>
      <c r="AJ65" s="86"/>
      <c r="AK65" s="86"/>
      <c r="AL65" s="86"/>
    </row>
    <row r="66" spans="1:38" s="84" customFormat="1" ht="15.75">
      <c r="A66" s="176"/>
      <c r="B66" s="196"/>
      <c r="C66" s="197"/>
      <c r="D66" s="96"/>
      <c r="E66" s="193"/>
      <c r="F66" s="193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4"/>
      <c r="U66" s="96"/>
      <c r="AI66" s="86"/>
      <c r="AJ66" s="86"/>
      <c r="AK66" s="86"/>
      <c r="AL66" s="86"/>
    </row>
    <row r="67" spans="1:38" s="84" customFormat="1" ht="15.75">
      <c r="A67" s="176"/>
      <c r="B67" s="196"/>
      <c r="C67" s="197"/>
      <c r="D67" s="96"/>
      <c r="E67" s="193"/>
      <c r="F67" s="19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4"/>
      <c r="U67" s="96"/>
      <c r="AI67" s="86"/>
      <c r="AJ67" s="86"/>
      <c r="AK67" s="86"/>
      <c r="AL67" s="86"/>
    </row>
    <row r="68" spans="1:38" s="84" customFormat="1" ht="15.75">
      <c r="A68" s="176"/>
      <c r="B68" s="196"/>
      <c r="C68" s="197"/>
      <c r="D68" s="96"/>
      <c r="E68" s="193"/>
      <c r="F68" s="193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4"/>
      <c r="U68" s="96"/>
      <c r="AI68" s="86"/>
      <c r="AJ68" s="86"/>
      <c r="AK68" s="86"/>
      <c r="AL68" s="86"/>
    </row>
    <row r="69" spans="1:38" s="84" customFormat="1" ht="15.75">
      <c r="A69" s="176"/>
      <c r="B69" s="196"/>
      <c r="C69" s="197"/>
      <c r="D69" s="96"/>
      <c r="E69" s="193"/>
      <c r="F69" s="193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4"/>
      <c r="U69" s="96"/>
      <c r="AI69" s="86"/>
      <c r="AJ69" s="86"/>
      <c r="AK69" s="86"/>
      <c r="AL69" s="86"/>
    </row>
    <row r="70" spans="1:38" s="84" customFormat="1" ht="15.75">
      <c r="A70" s="176"/>
      <c r="B70" s="196"/>
      <c r="C70" s="197"/>
      <c r="D70" s="96"/>
      <c r="E70" s="193"/>
      <c r="F70" s="19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4"/>
      <c r="U70" s="96"/>
      <c r="AI70" s="86"/>
      <c r="AJ70" s="86"/>
      <c r="AK70" s="86"/>
      <c r="AL70" s="86"/>
    </row>
    <row r="71" spans="1:38" s="84" customFormat="1" ht="15.75">
      <c r="A71" s="176"/>
      <c r="B71" s="196"/>
      <c r="C71" s="197"/>
      <c r="D71" s="96"/>
      <c r="E71" s="193"/>
      <c r="F71" s="193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4"/>
      <c r="U71" s="96"/>
      <c r="AI71" s="86"/>
      <c r="AJ71" s="86"/>
      <c r="AK71" s="86"/>
      <c r="AL71" s="86"/>
    </row>
    <row r="72" spans="1:38" s="84" customFormat="1" ht="15.75">
      <c r="A72" s="176"/>
      <c r="B72" s="196"/>
      <c r="C72" s="197"/>
      <c r="D72" s="96"/>
      <c r="E72" s="193"/>
      <c r="F72" s="193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4"/>
      <c r="U72" s="96"/>
      <c r="AI72" s="86"/>
      <c r="AJ72" s="86"/>
      <c r="AK72" s="86"/>
      <c r="AL72" s="86"/>
    </row>
    <row r="73" spans="1:38" s="84" customFormat="1" ht="15.75">
      <c r="A73" s="176"/>
      <c r="B73" s="196"/>
      <c r="C73" s="197"/>
      <c r="D73" s="96"/>
      <c r="E73" s="193"/>
      <c r="F73" s="193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4"/>
      <c r="U73" s="96"/>
      <c r="AI73" s="86"/>
      <c r="AJ73" s="86"/>
      <c r="AK73" s="86"/>
      <c r="AL73" s="86"/>
    </row>
    <row r="74" spans="1:38" s="84" customFormat="1" ht="15.75">
      <c r="A74" s="176"/>
      <c r="B74" s="196"/>
      <c r="C74" s="197"/>
      <c r="D74" s="96"/>
      <c r="E74" s="193"/>
      <c r="F74" s="193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4"/>
      <c r="U74" s="96"/>
      <c r="AI74" s="86"/>
      <c r="AJ74" s="86"/>
      <c r="AK74" s="86"/>
      <c r="AL74" s="86"/>
    </row>
    <row r="75" spans="1:38" s="84" customFormat="1" ht="15.75">
      <c r="A75" s="176"/>
      <c r="B75" s="196"/>
      <c r="C75" s="197"/>
      <c r="D75" s="96"/>
      <c r="E75" s="193"/>
      <c r="F75" s="193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4"/>
      <c r="U75" s="96"/>
      <c r="AI75" s="86"/>
      <c r="AJ75" s="86"/>
      <c r="AK75" s="86"/>
      <c r="AL75" s="86"/>
    </row>
    <row r="76" spans="1:38" s="84" customFormat="1" ht="15.75">
      <c r="A76" s="176"/>
      <c r="B76" s="196"/>
      <c r="C76" s="197"/>
      <c r="D76" s="96"/>
      <c r="E76" s="193"/>
      <c r="F76" s="193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4"/>
      <c r="U76" s="96"/>
      <c r="AI76" s="86"/>
      <c r="AJ76" s="86"/>
      <c r="AK76" s="86"/>
      <c r="AL76" s="86"/>
    </row>
    <row r="77" spans="1:38" s="84" customFormat="1" ht="15.75">
      <c r="A77" s="199"/>
      <c r="B77" s="196"/>
      <c r="C77" s="197"/>
      <c r="D77" s="96"/>
      <c r="E77" s="193"/>
      <c r="F77" s="193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4"/>
      <c r="U77" s="96"/>
      <c r="AI77" s="86"/>
      <c r="AJ77" s="86"/>
      <c r="AK77" s="86"/>
      <c r="AL77" s="86"/>
    </row>
    <row r="78" spans="1:38" s="84" customFormat="1" ht="15.75">
      <c r="A78" s="176"/>
      <c r="B78" s="196"/>
      <c r="C78" s="197"/>
      <c r="D78" s="96"/>
      <c r="E78" s="193"/>
      <c r="F78" s="193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4"/>
      <c r="U78" s="96"/>
      <c r="AI78" s="86"/>
      <c r="AJ78" s="86"/>
      <c r="AK78" s="86"/>
      <c r="AL78" s="86"/>
    </row>
    <row r="79" spans="1:38" s="84" customFormat="1" ht="15.75">
      <c r="A79" s="176"/>
      <c r="B79" s="196"/>
      <c r="C79" s="197"/>
      <c r="D79" s="96"/>
      <c r="E79" s="193"/>
      <c r="F79" s="193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4"/>
      <c r="U79" s="96"/>
      <c r="AI79" s="86"/>
      <c r="AJ79" s="86"/>
      <c r="AK79" s="86"/>
      <c r="AL79" s="86"/>
    </row>
    <row r="80" spans="1:38" s="84" customFormat="1" ht="15.75">
      <c r="A80" s="176"/>
      <c r="B80" s="196"/>
      <c r="C80" s="197"/>
      <c r="D80" s="96"/>
      <c r="E80" s="193"/>
      <c r="F80" s="193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4"/>
      <c r="U80" s="96"/>
      <c r="AI80" s="86"/>
      <c r="AJ80" s="86"/>
      <c r="AK80" s="86"/>
      <c r="AL80" s="86"/>
    </row>
    <row r="81" spans="1:38" s="84" customFormat="1" ht="15.75">
      <c r="A81" s="176"/>
      <c r="B81" s="196"/>
      <c r="C81" s="197"/>
      <c r="D81" s="96"/>
      <c r="E81" s="193"/>
      <c r="F81" s="193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4"/>
      <c r="U81" s="96"/>
      <c r="AI81" s="86"/>
      <c r="AJ81" s="86"/>
      <c r="AK81" s="86"/>
      <c r="AL81" s="86"/>
    </row>
    <row r="82" spans="1:38" s="84" customFormat="1" ht="15.75">
      <c r="A82" s="176"/>
      <c r="B82" s="196"/>
      <c r="C82" s="197"/>
      <c r="D82" s="96"/>
      <c r="E82" s="193"/>
      <c r="F82" s="193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4"/>
      <c r="U82" s="96"/>
      <c r="AI82" s="86"/>
      <c r="AJ82" s="86"/>
      <c r="AK82" s="86"/>
      <c r="AL82" s="86"/>
    </row>
    <row r="83" spans="1:38" s="84" customFormat="1" ht="15.75">
      <c r="A83" s="176"/>
      <c r="B83" s="196"/>
      <c r="C83" s="197"/>
      <c r="D83" s="96"/>
      <c r="E83" s="193"/>
      <c r="F83" s="193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4"/>
      <c r="U83" s="96"/>
      <c r="AI83" s="86"/>
      <c r="AJ83" s="86"/>
      <c r="AK83" s="86"/>
      <c r="AL83" s="86"/>
    </row>
    <row r="84" spans="1:38" s="84" customFormat="1" ht="15.75">
      <c r="A84" s="176"/>
      <c r="B84" s="196"/>
      <c r="C84" s="197"/>
      <c r="D84" s="96"/>
      <c r="E84" s="193"/>
      <c r="F84" s="193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4"/>
      <c r="U84" s="96"/>
      <c r="AI84" s="86"/>
      <c r="AJ84" s="86"/>
      <c r="AK84" s="86"/>
      <c r="AL84" s="86"/>
    </row>
    <row r="85" spans="1:38" s="84" customFormat="1" ht="15.75">
      <c r="A85" s="176"/>
      <c r="B85" s="196"/>
      <c r="C85" s="197"/>
      <c r="D85" s="96"/>
      <c r="E85" s="193"/>
      <c r="F85" s="193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4"/>
      <c r="U85" s="96"/>
      <c r="AI85" s="86"/>
      <c r="AJ85" s="86"/>
      <c r="AK85" s="86"/>
      <c r="AL85" s="86"/>
    </row>
    <row r="86" spans="1:38" s="84" customFormat="1" ht="15.75">
      <c r="A86" s="176"/>
      <c r="B86" s="196"/>
      <c r="C86" s="197"/>
      <c r="D86" s="96"/>
      <c r="E86" s="193"/>
      <c r="F86" s="193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4"/>
      <c r="U86" s="96"/>
      <c r="AI86" s="86"/>
      <c r="AJ86" s="86"/>
      <c r="AK86" s="86"/>
      <c r="AL86" s="86"/>
    </row>
    <row r="87" spans="1:38" s="84" customFormat="1" ht="15.75">
      <c r="A87" s="176"/>
      <c r="B87" s="196"/>
      <c r="C87" s="197"/>
      <c r="D87" s="96"/>
      <c r="E87" s="193"/>
      <c r="F87" s="193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4"/>
      <c r="U87" s="96"/>
      <c r="AI87" s="86"/>
      <c r="AJ87" s="86"/>
      <c r="AK87" s="86"/>
      <c r="AL87" s="86"/>
    </row>
    <row r="88" spans="1:38" s="84" customFormat="1" ht="15.75">
      <c r="A88" s="176"/>
      <c r="B88" s="196"/>
      <c r="C88" s="197"/>
      <c r="D88" s="96"/>
      <c r="E88" s="193"/>
      <c r="F88" s="193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4"/>
      <c r="U88" s="96"/>
      <c r="AI88" s="86"/>
      <c r="AJ88" s="86"/>
      <c r="AK88" s="86"/>
      <c r="AL88" s="86"/>
    </row>
    <row r="89" spans="1:38" s="84" customFormat="1" ht="15.75">
      <c r="A89" s="176"/>
      <c r="B89" s="196"/>
      <c r="C89" s="197"/>
      <c r="D89" s="96"/>
      <c r="E89" s="193"/>
      <c r="F89" s="193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4"/>
      <c r="U89" s="96"/>
      <c r="AI89" s="86"/>
      <c r="AJ89" s="86"/>
      <c r="AK89" s="86"/>
      <c r="AL89" s="86"/>
    </row>
    <row r="90" spans="1:38" s="84" customFormat="1" ht="15.75">
      <c r="A90" s="176"/>
      <c r="B90" s="196"/>
      <c r="C90" s="197"/>
      <c r="D90" s="96"/>
      <c r="E90" s="193"/>
      <c r="F90" s="193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4"/>
      <c r="U90" s="96"/>
      <c r="AI90" s="86"/>
      <c r="AJ90" s="86"/>
      <c r="AK90" s="86"/>
      <c r="AL90" s="86"/>
    </row>
    <row r="91" spans="1:38" s="84" customFormat="1" ht="15.75">
      <c r="A91" s="176"/>
      <c r="B91" s="196"/>
      <c r="C91" s="197"/>
      <c r="D91" s="96"/>
      <c r="E91" s="193"/>
      <c r="F91" s="193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4"/>
      <c r="U91" s="96"/>
      <c r="AI91" s="86"/>
      <c r="AJ91" s="86"/>
      <c r="AK91" s="86"/>
      <c r="AL91" s="86"/>
    </row>
    <row r="92" spans="1:38" s="84" customFormat="1" ht="15.75">
      <c r="A92" s="176"/>
      <c r="B92" s="196"/>
      <c r="C92" s="197"/>
      <c r="D92" s="96"/>
      <c r="E92" s="193"/>
      <c r="F92" s="193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4"/>
      <c r="U92" s="96"/>
      <c r="AI92" s="86"/>
      <c r="AJ92" s="86"/>
      <c r="AK92" s="86"/>
      <c r="AL92" s="86"/>
    </row>
    <row r="93" spans="1:38" s="84" customFormat="1" ht="15.75">
      <c r="A93" s="176"/>
      <c r="B93" s="196"/>
      <c r="C93" s="197"/>
      <c r="D93" s="96"/>
      <c r="E93" s="193"/>
      <c r="F93" s="193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4"/>
      <c r="U93" s="96"/>
      <c r="AI93" s="86"/>
      <c r="AJ93" s="86"/>
      <c r="AK93" s="86"/>
      <c r="AL93" s="86"/>
    </row>
    <row r="94" spans="1:38" s="84" customFormat="1" ht="15.75">
      <c r="A94" s="176"/>
      <c r="B94" s="196"/>
      <c r="C94" s="197"/>
      <c r="D94" s="96"/>
      <c r="E94" s="193"/>
      <c r="F94" s="193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4"/>
      <c r="U94" s="96"/>
      <c r="AI94" s="86"/>
      <c r="AJ94" s="86"/>
      <c r="AK94" s="86"/>
      <c r="AL94" s="86"/>
    </row>
    <row r="95" spans="1:38" s="84" customFormat="1" ht="15.75">
      <c r="A95" s="176"/>
      <c r="B95" s="196"/>
      <c r="C95" s="197"/>
      <c r="D95" s="96"/>
      <c r="E95" s="193"/>
      <c r="F95" s="193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4"/>
      <c r="U95" s="96"/>
      <c r="AI95" s="86"/>
      <c r="AJ95" s="86"/>
      <c r="AK95" s="86"/>
      <c r="AL95" s="86"/>
    </row>
    <row r="96" spans="1:38" s="84" customFormat="1" ht="15.75">
      <c r="A96" s="176"/>
      <c r="B96" s="196"/>
      <c r="C96" s="197"/>
      <c r="D96" s="96"/>
      <c r="E96" s="193"/>
      <c r="F96" s="193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4"/>
      <c r="U96" s="96"/>
      <c r="AI96" s="86"/>
      <c r="AJ96" s="86"/>
      <c r="AK96" s="86"/>
      <c r="AL96" s="86"/>
    </row>
    <row r="97" spans="1:38" s="84" customFormat="1" ht="15.75">
      <c r="A97" s="176"/>
      <c r="B97" s="196"/>
      <c r="C97" s="197"/>
      <c r="D97" s="96"/>
      <c r="E97" s="193"/>
      <c r="F97" s="193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4"/>
      <c r="U97" s="96"/>
      <c r="AI97" s="86"/>
      <c r="AJ97" s="86"/>
      <c r="AK97" s="86"/>
      <c r="AL97" s="86"/>
    </row>
    <row r="98" spans="1:38" s="84" customFormat="1" ht="15.75">
      <c r="A98" s="176"/>
      <c r="B98" s="196"/>
      <c r="C98" s="197"/>
      <c r="D98" s="96"/>
      <c r="E98" s="193"/>
      <c r="F98" s="193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4"/>
      <c r="U98" s="96"/>
      <c r="AI98" s="86"/>
      <c r="AJ98" s="86"/>
      <c r="AK98" s="86"/>
      <c r="AL98" s="86"/>
    </row>
    <row r="99" spans="1:38" s="84" customFormat="1" ht="15.75">
      <c r="A99" s="176"/>
      <c r="B99" s="196"/>
      <c r="C99" s="197"/>
      <c r="D99" s="96"/>
      <c r="E99" s="193"/>
      <c r="F99" s="193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4"/>
      <c r="U99" s="96"/>
      <c r="AI99" s="86"/>
      <c r="AJ99" s="86"/>
      <c r="AK99" s="86"/>
      <c r="AL99" s="86"/>
    </row>
    <row r="100" spans="1:38" s="84" customFormat="1" ht="15.75">
      <c r="A100" s="176"/>
      <c r="B100" s="196"/>
      <c r="C100" s="197"/>
      <c r="D100" s="96"/>
      <c r="E100" s="193"/>
      <c r="F100" s="193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4"/>
      <c r="U100" s="96"/>
      <c r="AI100" s="86"/>
      <c r="AJ100" s="86"/>
      <c r="AK100" s="86"/>
      <c r="AL100" s="86"/>
    </row>
    <row r="101" spans="1:38" s="84" customFormat="1" ht="15.75">
      <c r="A101" s="176"/>
      <c r="B101" s="196"/>
      <c r="C101" s="197"/>
      <c r="D101" s="96"/>
      <c r="E101" s="193"/>
      <c r="F101" s="193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4"/>
      <c r="U101" s="96"/>
      <c r="AI101" s="86"/>
      <c r="AJ101" s="86"/>
      <c r="AK101" s="86"/>
      <c r="AL101" s="86"/>
    </row>
    <row r="102" spans="1:38" s="84" customFormat="1" ht="15.75">
      <c r="A102" s="176"/>
      <c r="B102" s="196"/>
      <c r="C102" s="197"/>
      <c r="D102" s="96"/>
      <c r="E102" s="193"/>
      <c r="F102" s="193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4"/>
      <c r="U102" s="96"/>
      <c r="AI102" s="86"/>
      <c r="AJ102" s="86"/>
      <c r="AK102" s="86"/>
      <c r="AL102" s="86"/>
    </row>
    <row r="103" spans="1:38" s="84" customFormat="1" ht="15.75">
      <c r="A103" s="176"/>
      <c r="B103" s="196"/>
      <c r="C103" s="197"/>
      <c r="D103" s="96"/>
      <c r="E103" s="193"/>
      <c r="F103" s="193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4"/>
      <c r="U103" s="96"/>
      <c r="AI103" s="86"/>
      <c r="AJ103" s="86"/>
      <c r="AK103" s="86"/>
      <c r="AL103" s="86"/>
    </row>
    <row r="104" spans="1:38" s="84" customFormat="1" ht="15.75">
      <c r="A104" s="176"/>
      <c r="B104" s="196"/>
      <c r="C104" s="197"/>
      <c r="D104" s="96"/>
      <c r="E104" s="193"/>
      <c r="F104" s="193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4"/>
      <c r="U104" s="96"/>
      <c r="AI104" s="86"/>
      <c r="AJ104" s="86"/>
      <c r="AK104" s="86"/>
      <c r="AL104" s="86"/>
    </row>
    <row r="105" spans="1:38" s="84" customFormat="1" ht="15.75">
      <c r="A105" s="176"/>
      <c r="B105" s="196"/>
      <c r="C105" s="197"/>
      <c r="D105" s="96"/>
      <c r="E105" s="193"/>
      <c r="F105" s="193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4"/>
      <c r="U105" s="96"/>
      <c r="AI105" s="86"/>
      <c r="AJ105" s="86"/>
      <c r="AK105" s="86"/>
      <c r="AL105" s="86"/>
    </row>
    <row r="106" spans="1:38" s="84" customFormat="1" ht="15.75">
      <c r="A106" s="176"/>
      <c r="B106" s="196"/>
      <c r="C106" s="197"/>
      <c r="D106" s="96"/>
      <c r="E106" s="193"/>
      <c r="F106" s="193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4"/>
      <c r="U106" s="96"/>
      <c r="AI106" s="86"/>
      <c r="AJ106" s="86"/>
      <c r="AK106" s="86"/>
      <c r="AL106" s="86"/>
    </row>
    <row r="107" spans="1:38" s="84" customFormat="1" ht="15.75">
      <c r="A107" s="176"/>
      <c r="B107" s="196"/>
      <c r="C107" s="197"/>
      <c r="D107" s="96"/>
      <c r="E107" s="193"/>
      <c r="F107" s="19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4"/>
      <c r="U107" s="96"/>
      <c r="AI107" s="86"/>
      <c r="AJ107" s="86"/>
      <c r="AK107" s="86"/>
      <c r="AL107" s="86"/>
    </row>
    <row r="108" spans="1:38" s="84" customFormat="1" ht="15.75">
      <c r="A108" s="176"/>
      <c r="B108" s="196"/>
      <c r="C108" s="197"/>
      <c r="D108" s="96"/>
      <c r="E108" s="193"/>
      <c r="F108" s="193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4"/>
      <c r="U108" s="96"/>
      <c r="AI108" s="86"/>
      <c r="AJ108" s="86"/>
      <c r="AK108" s="86"/>
      <c r="AL108" s="86"/>
    </row>
    <row r="109" spans="1:38" s="84" customFormat="1" ht="15.75">
      <c r="A109" s="176"/>
      <c r="B109" s="196"/>
      <c r="C109" s="197"/>
      <c r="D109" s="96"/>
      <c r="E109" s="193"/>
      <c r="F109" s="193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4"/>
      <c r="U109" s="96"/>
      <c r="AI109" s="86"/>
      <c r="AJ109" s="86"/>
      <c r="AK109" s="86"/>
      <c r="AL109" s="86"/>
    </row>
    <row r="110" spans="1:38" s="84" customFormat="1" ht="15.75">
      <c r="A110" s="176"/>
      <c r="B110" s="196"/>
      <c r="C110" s="197"/>
      <c r="D110" s="96"/>
      <c r="E110" s="193"/>
      <c r="F110" s="193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4"/>
      <c r="U110" s="96"/>
      <c r="AI110" s="86"/>
      <c r="AJ110" s="86"/>
      <c r="AK110" s="86"/>
      <c r="AL110" s="86"/>
    </row>
    <row r="111" spans="1:38" s="84" customFormat="1" ht="15.75">
      <c r="A111" s="176"/>
      <c r="B111" s="196"/>
      <c r="C111" s="197"/>
      <c r="D111" s="96"/>
      <c r="E111" s="193"/>
      <c r="F111" s="193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4"/>
      <c r="U111" s="96"/>
      <c r="AI111" s="86"/>
      <c r="AJ111" s="86"/>
      <c r="AK111" s="86"/>
      <c r="AL111" s="86"/>
    </row>
    <row r="112" spans="1:38" s="84" customFormat="1" ht="15.75">
      <c r="A112" s="176"/>
      <c r="B112" s="196"/>
      <c r="C112" s="197"/>
      <c r="D112" s="96"/>
      <c r="E112" s="193"/>
      <c r="F112" s="193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4"/>
      <c r="U112" s="96"/>
      <c r="AI112" s="86"/>
      <c r="AJ112" s="86"/>
      <c r="AK112" s="86"/>
      <c r="AL112" s="86"/>
    </row>
    <row r="113" spans="1:38" s="84" customFormat="1" ht="15.75">
      <c r="A113" s="176"/>
      <c r="B113" s="196"/>
      <c r="C113" s="197"/>
      <c r="D113" s="96"/>
      <c r="E113" s="193"/>
      <c r="F113" s="193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4"/>
      <c r="U113" s="96"/>
      <c r="AI113" s="86"/>
      <c r="AJ113" s="86"/>
      <c r="AK113" s="86"/>
      <c r="AL113" s="86"/>
    </row>
    <row r="114" spans="1:38" s="84" customFormat="1" ht="15.75">
      <c r="A114" s="176"/>
      <c r="B114" s="196"/>
      <c r="C114" s="197"/>
      <c r="D114" s="96"/>
      <c r="E114" s="193"/>
      <c r="F114" s="193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4"/>
      <c r="U114" s="96"/>
      <c r="AI114" s="86"/>
      <c r="AJ114" s="86"/>
      <c r="AK114" s="86"/>
      <c r="AL114" s="86"/>
    </row>
    <row r="115" spans="1:38" s="84" customFormat="1" ht="15.75">
      <c r="A115" s="176"/>
      <c r="B115" s="196"/>
      <c r="C115" s="197"/>
      <c r="D115" s="96"/>
      <c r="E115" s="193"/>
      <c r="F115" s="193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4"/>
      <c r="U115" s="96"/>
      <c r="AI115" s="86"/>
      <c r="AJ115" s="86"/>
      <c r="AK115" s="86"/>
      <c r="AL115" s="86"/>
    </row>
    <row r="116" spans="1:38" s="84" customFormat="1" ht="15.75">
      <c r="A116" s="176"/>
      <c r="B116" s="196"/>
      <c r="C116" s="197"/>
      <c r="D116" s="96"/>
      <c r="E116" s="193"/>
      <c r="F116" s="193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4"/>
      <c r="U116" s="96"/>
      <c r="AI116" s="86"/>
      <c r="AJ116" s="86"/>
      <c r="AK116" s="86"/>
      <c r="AL116" s="86"/>
    </row>
    <row r="117" spans="1:38" s="84" customFormat="1" ht="15.75">
      <c r="A117" s="176"/>
      <c r="B117" s="196"/>
      <c r="C117" s="197"/>
      <c r="D117" s="96"/>
      <c r="E117" s="193"/>
      <c r="F117" s="193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4"/>
      <c r="U117" s="96"/>
      <c r="AI117" s="86"/>
      <c r="AJ117" s="86"/>
      <c r="AK117" s="86"/>
      <c r="AL117" s="86"/>
    </row>
    <row r="118" spans="1:38" s="84" customFormat="1" ht="15.75">
      <c r="A118" s="176"/>
      <c r="B118" s="196"/>
      <c r="C118" s="197"/>
      <c r="D118" s="96"/>
      <c r="E118" s="193"/>
      <c r="F118" s="193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4"/>
      <c r="U118" s="96"/>
      <c r="AI118" s="86"/>
      <c r="AJ118" s="86"/>
      <c r="AK118" s="86"/>
      <c r="AL118" s="86"/>
    </row>
    <row r="119" spans="1:38" s="84" customFormat="1" ht="15.75">
      <c r="A119" s="176"/>
      <c r="B119" s="196"/>
      <c r="C119" s="197"/>
      <c r="D119" s="96"/>
      <c r="E119" s="193"/>
      <c r="F119" s="193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4"/>
      <c r="U119" s="96"/>
      <c r="AI119" s="86"/>
      <c r="AJ119" s="86"/>
      <c r="AK119" s="86"/>
      <c r="AL119" s="86"/>
    </row>
    <row r="120" spans="1:38" s="84" customFormat="1" ht="15.75">
      <c r="A120" s="176"/>
      <c r="B120" s="196"/>
      <c r="C120" s="197"/>
      <c r="D120" s="96"/>
      <c r="E120" s="193"/>
      <c r="F120" s="193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4"/>
      <c r="U120" s="96"/>
      <c r="AI120" s="86"/>
      <c r="AJ120" s="86"/>
      <c r="AK120" s="86"/>
      <c r="AL120" s="86"/>
    </row>
    <row r="121" spans="1:38" s="84" customFormat="1" ht="15.75">
      <c r="A121" s="176"/>
      <c r="B121" s="196"/>
      <c r="C121" s="197"/>
      <c r="D121" s="96"/>
      <c r="E121" s="193"/>
      <c r="F121" s="193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4"/>
      <c r="U121" s="96"/>
      <c r="AI121" s="86"/>
      <c r="AJ121" s="86"/>
      <c r="AK121" s="86"/>
      <c r="AL121" s="86"/>
    </row>
    <row r="122" spans="1:38" s="84" customFormat="1" ht="15.75">
      <c r="A122" s="176"/>
      <c r="B122" s="196"/>
      <c r="C122" s="197"/>
      <c r="D122" s="96"/>
      <c r="E122" s="193"/>
      <c r="F122" s="193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4"/>
      <c r="U122" s="96"/>
      <c r="AI122" s="86"/>
      <c r="AJ122" s="86"/>
      <c r="AK122" s="86"/>
      <c r="AL122" s="86"/>
    </row>
    <row r="123" spans="1:38" s="84" customFormat="1" ht="15.75">
      <c r="A123" s="176"/>
      <c r="B123" s="196"/>
      <c r="C123" s="197"/>
      <c r="D123" s="96"/>
      <c r="E123" s="193"/>
      <c r="F123" s="193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4"/>
      <c r="U123" s="96"/>
      <c r="AI123" s="86"/>
      <c r="AJ123" s="86"/>
      <c r="AK123" s="86"/>
      <c r="AL123" s="86"/>
    </row>
    <row r="124" spans="1:38" s="84" customFormat="1" ht="15.75">
      <c r="A124" s="176"/>
      <c r="B124" s="196"/>
      <c r="C124" s="197"/>
      <c r="D124" s="96"/>
      <c r="E124" s="193"/>
      <c r="F124" s="193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4"/>
      <c r="U124" s="96"/>
      <c r="AI124" s="86"/>
      <c r="AJ124" s="86"/>
      <c r="AK124" s="86"/>
      <c r="AL124" s="86"/>
    </row>
    <row r="125" spans="1:38" s="84" customFormat="1" ht="15.75">
      <c r="A125" s="176"/>
      <c r="B125" s="196"/>
      <c r="C125" s="197"/>
      <c r="D125" s="96"/>
      <c r="E125" s="193"/>
      <c r="F125" s="193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4"/>
      <c r="U125" s="96"/>
      <c r="AI125" s="86"/>
      <c r="AJ125" s="86"/>
      <c r="AK125" s="86"/>
      <c r="AL125" s="86"/>
    </row>
    <row r="126" spans="1:38" s="84" customFormat="1" ht="15.75">
      <c r="A126" s="176"/>
      <c r="B126" s="196"/>
      <c r="C126" s="197"/>
      <c r="D126" s="96"/>
      <c r="E126" s="193"/>
      <c r="F126" s="193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4"/>
      <c r="U126" s="96"/>
      <c r="AI126" s="86"/>
      <c r="AJ126" s="86"/>
      <c r="AK126" s="86"/>
      <c r="AL126" s="86"/>
    </row>
    <row r="127" spans="1:38" s="84" customFormat="1" ht="15.75">
      <c r="A127" s="176"/>
      <c r="B127" s="196"/>
      <c r="C127" s="197"/>
      <c r="D127" s="96"/>
      <c r="E127" s="193"/>
      <c r="F127" s="193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4"/>
      <c r="U127" s="96"/>
      <c r="AI127" s="86"/>
      <c r="AJ127" s="86"/>
      <c r="AK127" s="86"/>
      <c r="AL127" s="86"/>
    </row>
    <row r="128" spans="1:38" s="84" customFormat="1" ht="15.75">
      <c r="A128" s="176"/>
      <c r="B128" s="196"/>
      <c r="C128" s="197"/>
      <c r="D128" s="96"/>
      <c r="E128" s="193"/>
      <c r="F128" s="193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4"/>
      <c r="U128" s="96"/>
      <c r="AI128" s="86"/>
      <c r="AJ128" s="86"/>
      <c r="AK128" s="86"/>
      <c r="AL128" s="86"/>
    </row>
    <row r="129" spans="1:38" s="84" customFormat="1" ht="15.75">
      <c r="A129" s="176"/>
      <c r="B129" s="196"/>
      <c r="C129" s="197"/>
      <c r="D129" s="96"/>
      <c r="E129" s="193"/>
      <c r="F129" s="193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4"/>
      <c r="U129" s="96"/>
      <c r="AI129" s="86"/>
      <c r="AJ129" s="86"/>
      <c r="AK129" s="86"/>
      <c r="AL129" s="86"/>
    </row>
    <row r="130" spans="1:38" s="84" customFormat="1" ht="15.75">
      <c r="A130" s="176"/>
      <c r="B130" s="196"/>
      <c r="C130" s="197"/>
      <c r="D130" s="96"/>
      <c r="E130" s="193"/>
      <c r="F130" s="193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4"/>
      <c r="U130" s="96"/>
      <c r="AI130" s="86"/>
      <c r="AJ130" s="86"/>
      <c r="AK130" s="86"/>
      <c r="AL130" s="86"/>
    </row>
    <row r="131" spans="1:38" s="84" customFormat="1" ht="15.75">
      <c r="A131" s="176"/>
      <c r="B131" s="196"/>
      <c r="C131" s="197"/>
      <c r="D131" s="96"/>
      <c r="E131" s="193"/>
      <c r="F131" s="193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4"/>
      <c r="U131" s="96"/>
      <c r="AI131" s="86"/>
      <c r="AJ131" s="86"/>
      <c r="AK131" s="86"/>
      <c r="AL131" s="86"/>
    </row>
    <row r="132" spans="1:38" s="84" customFormat="1" ht="15.75">
      <c r="A132" s="176"/>
      <c r="B132" s="196"/>
      <c r="C132" s="197"/>
      <c r="D132" s="96"/>
      <c r="E132" s="193"/>
      <c r="F132" s="193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4"/>
      <c r="U132" s="96"/>
      <c r="AI132" s="86"/>
      <c r="AJ132" s="86"/>
      <c r="AK132" s="86"/>
      <c r="AL132" s="86"/>
    </row>
    <row r="133" spans="1:38" s="84" customFormat="1" ht="15.75">
      <c r="A133" s="176"/>
      <c r="B133" s="196"/>
      <c r="C133" s="197"/>
      <c r="D133" s="96"/>
      <c r="E133" s="193"/>
      <c r="F133" s="193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4"/>
      <c r="U133" s="96"/>
      <c r="AI133" s="86"/>
      <c r="AJ133" s="86"/>
      <c r="AK133" s="86"/>
      <c r="AL133" s="86"/>
    </row>
    <row r="134" spans="1:38" s="84" customFormat="1" ht="15.75">
      <c r="A134" s="176"/>
      <c r="B134" s="196"/>
      <c r="C134" s="197"/>
      <c r="D134" s="96"/>
      <c r="E134" s="193"/>
      <c r="F134" s="193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4"/>
      <c r="U134" s="96"/>
      <c r="AI134" s="86"/>
      <c r="AJ134" s="86"/>
      <c r="AK134" s="86"/>
      <c r="AL134" s="86"/>
    </row>
    <row r="135" spans="1:38" s="84" customFormat="1" ht="15.75">
      <c r="A135" s="176"/>
      <c r="B135" s="196"/>
      <c r="C135" s="197"/>
      <c r="D135" s="96"/>
      <c r="E135" s="193"/>
      <c r="F135" s="193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4"/>
      <c r="U135" s="96"/>
      <c r="AI135" s="86"/>
      <c r="AJ135" s="86"/>
      <c r="AK135" s="86"/>
      <c r="AL135" s="86"/>
    </row>
    <row r="136" spans="1:38" s="84" customFormat="1" ht="15.75">
      <c r="A136" s="176"/>
      <c r="B136" s="196"/>
      <c r="C136" s="197"/>
      <c r="D136" s="96"/>
      <c r="E136" s="193"/>
      <c r="F136" s="193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4"/>
      <c r="U136" s="96"/>
      <c r="AI136" s="86"/>
      <c r="AJ136" s="86"/>
      <c r="AK136" s="86"/>
      <c r="AL136" s="86"/>
    </row>
    <row r="137" spans="1:38" s="84" customFormat="1" ht="15.75">
      <c r="A137" s="176"/>
      <c r="B137" s="196"/>
      <c r="C137" s="197"/>
      <c r="D137" s="96"/>
      <c r="E137" s="193"/>
      <c r="F137" s="193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4"/>
      <c r="U137" s="96"/>
      <c r="AI137" s="86"/>
      <c r="AJ137" s="86"/>
      <c r="AK137" s="86"/>
      <c r="AL137" s="86"/>
    </row>
    <row r="138" spans="1:38" s="84" customFormat="1" ht="15.75">
      <c r="A138" s="176"/>
      <c r="B138" s="196"/>
      <c r="C138" s="197"/>
      <c r="D138" s="96"/>
      <c r="E138" s="193"/>
      <c r="F138" s="193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4"/>
      <c r="U138" s="96"/>
      <c r="AI138" s="86"/>
      <c r="AJ138" s="86"/>
      <c r="AK138" s="86"/>
      <c r="AL138" s="86"/>
    </row>
    <row r="139" spans="1:38" s="84" customFormat="1" ht="15.75">
      <c r="A139" s="176"/>
      <c r="B139" s="196"/>
      <c r="C139" s="197"/>
      <c r="D139" s="96"/>
      <c r="E139" s="193"/>
      <c r="F139" s="193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4"/>
      <c r="U139" s="96"/>
      <c r="AI139" s="86"/>
      <c r="AJ139" s="86"/>
      <c r="AK139" s="86"/>
      <c r="AL139" s="86"/>
    </row>
    <row r="140" spans="1:38" s="84" customFormat="1" ht="15.75">
      <c r="A140" s="176"/>
      <c r="B140" s="196"/>
      <c r="C140" s="197"/>
      <c r="D140" s="96"/>
      <c r="E140" s="193"/>
      <c r="F140" s="193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4"/>
      <c r="U140" s="96"/>
      <c r="AI140" s="86"/>
      <c r="AJ140" s="86"/>
      <c r="AK140" s="86"/>
      <c r="AL140" s="86"/>
    </row>
    <row r="141" spans="1:38" s="84" customFormat="1" ht="15.75">
      <c r="A141" s="176"/>
      <c r="B141" s="196"/>
      <c r="C141" s="197"/>
      <c r="D141" s="96"/>
      <c r="E141" s="193"/>
      <c r="F141" s="193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4"/>
      <c r="U141" s="96"/>
      <c r="AI141" s="86"/>
      <c r="AJ141" s="86"/>
      <c r="AK141" s="86"/>
      <c r="AL141" s="86"/>
    </row>
  </sheetData>
  <sheetProtection/>
  <mergeCells count="15">
    <mergeCell ref="E25:L25"/>
    <mergeCell ref="B14:P14"/>
    <mergeCell ref="T14:AG14"/>
    <mergeCell ref="E20:L20"/>
    <mergeCell ref="E21:L21"/>
    <mergeCell ref="E22:L22"/>
    <mergeCell ref="E23:L23"/>
    <mergeCell ref="A4:K4"/>
    <mergeCell ref="T4:AJ4"/>
    <mergeCell ref="G6:M6"/>
    <mergeCell ref="E24:L24"/>
    <mergeCell ref="A1:P1"/>
    <mergeCell ref="A2:H2"/>
    <mergeCell ref="A3:P3"/>
    <mergeCell ref="T3:AJ3"/>
  </mergeCells>
  <printOptions/>
  <pageMargins left="0.75" right="0.75" top="1" bottom="1" header="0.5" footer="0.5"/>
  <pageSetup horizontalDpi="600" verticalDpi="600" orientation="landscape" paperSize="9" scale="62" r:id="rId3"/>
  <colBreaks count="2" manualBreakCount="2">
    <brk id="16" max="26" man="1"/>
    <brk id="37" min="2" max="3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13.75390625" style="58" customWidth="1"/>
    <col min="2" max="2" width="96.75390625" style="246" customWidth="1"/>
    <col min="3" max="3" width="18.875" style="247" customWidth="1"/>
    <col min="4" max="4" width="15.375" style="248" customWidth="1"/>
    <col min="5" max="5" width="49.75390625" style="266" customWidth="1"/>
    <col min="6" max="6" width="13.875" style="58" customWidth="1"/>
    <col min="7" max="7" width="14.875" style="58" customWidth="1"/>
    <col min="8" max="8" width="12.875" style="58" customWidth="1"/>
    <col min="9" max="9" width="13.625" style="58" customWidth="1"/>
    <col min="10" max="10" width="20.75390625" style="58" customWidth="1"/>
    <col min="11" max="11" width="18.00390625" style="58" customWidth="1"/>
    <col min="12" max="16384" width="9.125" style="58" customWidth="1"/>
  </cols>
  <sheetData>
    <row r="1" spans="2:6" ht="18.75">
      <c r="B1" s="287" t="str">
        <f>Költségvetés!A1</f>
        <v>Német Nemzetiségi Önkormányzat Képviselő-testületének  7/2015 (II.04.) sz. határozata</v>
      </c>
      <c r="C1" s="288"/>
      <c r="D1" s="288"/>
      <c r="E1" s="288"/>
      <c r="F1" s="83"/>
    </row>
    <row r="2" spans="2:6" ht="18.75">
      <c r="B2" s="243"/>
      <c r="C2" s="243"/>
      <c r="D2" s="243"/>
      <c r="E2" s="243"/>
      <c r="F2" s="83"/>
    </row>
    <row r="3" spans="2:6" ht="18.75">
      <c r="B3" s="286" t="s">
        <v>155</v>
      </c>
      <c r="C3" s="286"/>
      <c r="D3" s="286"/>
      <c r="E3" s="286"/>
      <c r="F3" s="83"/>
    </row>
    <row r="4" spans="2:6" ht="18.75">
      <c r="B4" s="243"/>
      <c r="C4" s="243"/>
      <c r="D4" s="243"/>
      <c r="E4" s="243"/>
      <c r="F4" s="83"/>
    </row>
    <row r="5" spans="2:6" ht="18.75">
      <c r="B5" s="243"/>
      <c r="C5" s="243"/>
      <c r="D5" s="243"/>
      <c r="E5" s="244" t="s">
        <v>156</v>
      </c>
      <c r="F5" s="245"/>
    </row>
    <row r="6" ht="18.75">
      <c r="E6" s="249" t="s">
        <v>123</v>
      </c>
    </row>
    <row r="7" spans="1:5" ht="60" customHeight="1">
      <c r="A7" s="250" t="s">
        <v>198</v>
      </c>
      <c r="B7" s="251" t="s">
        <v>0</v>
      </c>
      <c r="C7" s="56" t="s">
        <v>157</v>
      </c>
      <c r="D7" s="57" t="s">
        <v>158</v>
      </c>
      <c r="E7" s="56" t="s">
        <v>159</v>
      </c>
    </row>
    <row r="8" spans="1:5" ht="37.5">
      <c r="A8" s="60" t="s">
        <v>31</v>
      </c>
      <c r="B8" s="252" t="s">
        <v>160</v>
      </c>
      <c r="C8" s="59">
        <v>0</v>
      </c>
      <c r="D8" s="59">
        <v>0</v>
      </c>
      <c r="E8" s="60"/>
    </row>
    <row r="9" spans="1:5" ht="37.5">
      <c r="A9" s="60" t="s">
        <v>52</v>
      </c>
      <c r="B9" s="252" t="s">
        <v>161</v>
      </c>
      <c r="C9" s="59">
        <v>0</v>
      </c>
      <c r="D9" s="59">
        <v>0</v>
      </c>
      <c r="E9" s="61"/>
    </row>
    <row r="10" spans="1:5" ht="37.5">
      <c r="A10" s="60" t="s">
        <v>199</v>
      </c>
      <c r="B10" s="252" t="s">
        <v>162</v>
      </c>
      <c r="C10" s="59">
        <v>0</v>
      </c>
      <c r="D10" s="59">
        <v>0</v>
      </c>
      <c r="E10" s="56"/>
    </row>
    <row r="11" spans="1:5" ht="37.5">
      <c r="A11" s="60" t="s">
        <v>200</v>
      </c>
      <c r="B11" s="253" t="s">
        <v>163</v>
      </c>
      <c r="C11" s="59">
        <v>0</v>
      </c>
      <c r="D11" s="59">
        <v>0</v>
      </c>
      <c r="E11" s="62"/>
    </row>
    <row r="12" spans="1:5" ht="33.75" customHeight="1" thickBot="1">
      <c r="A12" s="254"/>
      <c r="B12" s="255" t="s">
        <v>164</v>
      </c>
      <c r="C12" s="256">
        <v>0</v>
      </c>
      <c r="D12" s="256">
        <v>0</v>
      </c>
      <c r="E12" s="257"/>
    </row>
    <row r="13" spans="1:5" ht="19.5" thickBot="1">
      <c r="A13" s="258"/>
      <c r="B13" s="259" t="s">
        <v>165</v>
      </c>
      <c r="C13" s="260">
        <v>0</v>
      </c>
      <c r="D13" s="260">
        <v>0</v>
      </c>
      <c r="E13" s="261"/>
    </row>
    <row r="14" spans="2:5" ht="18.75">
      <c r="B14" s="262"/>
      <c r="C14" s="263"/>
      <c r="D14" s="264"/>
      <c r="E14" s="265"/>
    </row>
  </sheetData>
  <sheetProtection/>
  <mergeCells count="2">
    <mergeCell ref="B3:E3"/>
    <mergeCell ref="B1:E1"/>
  </mergeCells>
  <printOptions horizontalCentered="1"/>
  <pageMargins left="0.16" right="0.26" top="1.0236220472440944" bottom="0.984251968503937" header="0.5118110236220472" footer="0.5118110236220472"/>
  <pageSetup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="75" zoomScaleNormal="75" zoomScaleSheetLayoutView="75" zoomScalePageLayoutView="0" workbookViewId="0" topLeftCell="A1">
      <selection activeCell="N15" sqref="N15"/>
    </sheetView>
  </sheetViews>
  <sheetFormatPr defaultColWidth="9.00390625" defaultRowHeight="12.75"/>
  <cols>
    <col min="1" max="1" width="54.75390625" style="64" customWidth="1"/>
    <col min="2" max="13" width="9.625" style="64" customWidth="1"/>
    <col min="14" max="14" width="12.25390625" style="64" customWidth="1"/>
    <col min="15" max="15" width="10.625" style="63" bestFit="1" customWidth="1"/>
    <col min="16" max="16" width="9.875" style="64" bestFit="1" customWidth="1"/>
    <col min="17" max="16384" width="9.125" style="64" customWidth="1"/>
  </cols>
  <sheetData>
    <row r="1" spans="1:14" ht="15.75">
      <c r="A1" s="290" t="str">
        <f>Költségvetés!A1</f>
        <v>Német Nemzetiségi Önkormányzat Képviselő-testületének  7/2015 (II.04.) sz. határozata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39" customHeight="1">
      <c r="A2" s="289" t="s">
        <v>166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17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1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>
      <c r="A5" s="74"/>
      <c r="B5" s="75"/>
      <c r="C5" s="75"/>
      <c r="D5" s="75"/>
      <c r="E5" s="74"/>
      <c r="F5" s="76"/>
      <c r="G5" s="76"/>
      <c r="H5" s="76"/>
      <c r="I5" s="77"/>
      <c r="J5" s="77"/>
      <c r="K5" s="77"/>
      <c r="L5" s="77"/>
      <c r="M5" s="76"/>
      <c r="N5" s="78" t="s">
        <v>167</v>
      </c>
    </row>
    <row r="6" spans="1:14" ht="15.75">
      <c r="A6" s="79"/>
      <c r="B6" s="80"/>
      <c r="C6" s="80"/>
      <c r="D6" s="80"/>
      <c r="E6" s="80"/>
      <c r="F6" s="79"/>
      <c r="G6" s="81"/>
      <c r="H6" s="79"/>
      <c r="I6" s="79"/>
      <c r="J6" s="79"/>
      <c r="K6" s="80"/>
      <c r="L6" s="80"/>
      <c r="M6" s="80"/>
      <c r="N6" s="82" t="s">
        <v>123</v>
      </c>
    </row>
    <row r="7" spans="1:14" ht="15.75">
      <c r="A7" s="221" t="s">
        <v>168</v>
      </c>
      <c r="B7" s="221" t="s">
        <v>169</v>
      </c>
      <c r="C7" s="221" t="s">
        <v>170</v>
      </c>
      <c r="D7" s="221" t="s">
        <v>171</v>
      </c>
      <c r="E7" s="221" t="s">
        <v>172</v>
      </c>
      <c r="F7" s="221" t="s">
        <v>173</v>
      </c>
      <c r="G7" s="221" t="s">
        <v>174</v>
      </c>
      <c r="H7" s="221" t="s">
        <v>175</v>
      </c>
      <c r="I7" s="221" t="s">
        <v>176</v>
      </c>
      <c r="J7" s="221" t="s">
        <v>177</v>
      </c>
      <c r="K7" s="221" t="s">
        <v>178</v>
      </c>
      <c r="L7" s="221" t="s">
        <v>179</v>
      </c>
      <c r="M7" s="221" t="s">
        <v>180</v>
      </c>
      <c r="N7" s="221" t="s">
        <v>181</v>
      </c>
    </row>
    <row r="8" spans="1:14" ht="27.75" customHeight="1">
      <c r="A8" s="217" t="s">
        <v>182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6" ht="27.75" customHeight="1">
      <c r="A9" s="65" t="s">
        <v>183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72">
        <f aca="true" t="shared" si="0" ref="N9:N14">SUM(B9:M9)</f>
        <v>0</v>
      </c>
      <c r="P9" s="66"/>
    </row>
    <row r="10" spans="1:16" ht="27.75" customHeight="1">
      <c r="A10" s="65" t="s">
        <v>184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72">
        <f t="shared" si="0"/>
        <v>0</v>
      </c>
      <c r="P10" s="66"/>
    </row>
    <row r="11" spans="1:16" ht="27.75" customHeight="1">
      <c r="A11" s="65" t="s">
        <v>185</v>
      </c>
      <c r="B11" s="67"/>
      <c r="C11" s="67">
        <v>379</v>
      </c>
      <c r="D11" s="67">
        <f>2000+1465</f>
        <v>3465</v>
      </c>
      <c r="E11" s="67">
        <v>1700</v>
      </c>
      <c r="F11" s="67"/>
      <c r="G11" s="67"/>
      <c r="H11" s="67">
        <v>2000</v>
      </c>
      <c r="I11" s="67"/>
      <c r="J11" s="67"/>
      <c r="K11" s="67"/>
      <c r="L11" s="67"/>
      <c r="M11" s="67"/>
      <c r="N11" s="72">
        <f t="shared" si="0"/>
        <v>7544</v>
      </c>
      <c r="P11" s="66"/>
    </row>
    <row r="12" spans="1:16" ht="27.75" customHeight="1">
      <c r="A12" s="65" t="s">
        <v>186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16">
        <f t="shared" si="0"/>
        <v>0</v>
      </c>
      <c r="P12" s="66"/>
    </row>
    <row r="13" spans="1:16" ht="27.75" customHeight="1">
      <c r="A13" s="65" t="s">
        <v>187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16">
        <f t="shared" si="0"/>
        <v>0</v>
      </c>
      <c r="P13" s="66"/>
    </row>
    <row r="14" spans="1:14" ht="45" customHeight="1">
      <c r="A14" s="215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16">
        <f t="shared" si="0"/>
        <v>0</v>
      </c>
    </row>
    <row r="15" spans="1:16" ht="27.75" customHeight="1">
      <c r="A15" s="217" t="s">
        <v>189</v>
      </c>
      <c r="B15" s="69">
        <f aca="true" t="shared" si="1" ref="B15:N15">SUM(B9:B14)</f>
        <v>0</v>
      </c>
      <c r="C15" s="69">
        <f t="shared" si="1"/>
        <v>379</v>
      </c>
      <c r="D15" s="69">
        <f t="shared" si="1"/>
        <v>3465</v>
      </c>
      <c r="E15" s="69">
        <f t="shared" si="1"/>
        <v>1700</v>
      </c>
      <c r="F15" s="69">
        <f t="shared" si="1"/>
        <v>0</v>
      </c>
      <c r="G15" s="69">
        <f t="shared" si="1"/>
        <v>0</v>
      </c>
      <c r="H15" s="69">
        <f t="shared" si="1"/>
        <v>2000</v>
      </c>
      <c r="I15" s="69">
        <f t="shared" si="1"/>
        <v>0</v>
      </c>
      <c r="J15" s="69">
        <f t="shared" si="1"/>
        <v>0</v>
      </c>
      <c r="K15" s="69">
        <f t="shared" si="1"/>
        <v>0</v>
      </c>
      <c r="L15" s="69">
        <f t="shared" si="1"/>
        <v>0</v>
      </c>
      <c r="M15" s="69">
        <f t="shared" si="1"/>
        <v>0</v>
      </c>
      <c r="N15" s="69">
        <f t="shared" si="1"/>
        <v>7544</v>
      </c>
      <c r="P15" s="70"/>
    </row>
    <row r="16" spans="1:16" ht="27.75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P16" s="70"/>
    </row>
    <row r="17" spans="1:16" ht="27.75" customHeight="1">
      <c r="A17" s="217" t="s">
        <v>190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P17" s="70"/>
    </row>
    <row r="18" spans="1:16" ht="27.75" customHeight="1">
      <c r="A18" s="6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P18" s="70"/>
    </row>
    <row r="19" spans="1:16" ht="27.75" customHeight="1">
      <c r="A19" s="65" t="s">
        <v>191</v>
      </c>
      <c r="B19" s="67">
        <v>205</v>
      </c>
      <c r="C19" s="67">
        <v>205</v>
      </c>
      <c r="D19" s="67">
        <f>205+992.5</f>
        <v>1197.5</v>
      </c>
      <c r="E19" s="67">
        <f>205+109</f>
        <v>314</v>
      </c>
      <c r="F19" s="67">
        <f>205+300</f>
        <v>505</v>
      </c>
      <c r="G19" s="67">
        <f>205+300</f>
        <v>505</v>
      </c>
      <c r="H19" s="67">
        <f>205+300</f>
        <v>505</v>
      </c>
      <c r="I19" s="67">
        <f>205+300</f>
        <v>505</v>
      </c>
      <c r="J19" s="67">
        <f>205+992.5</f>
        <v>1197.5</v>
      </c>
      <c r="K19" s="67">
        <v>205</v>
      </c>
      <c r="L19" s="67">
        <v>205</v>
      </c>
      <c r="M19" s="67">
        <f>205+325</f>
        <v>530</v>
      </c>
      <c r="N19" s="72">
        <f>SUM(B19:M19)</f>
        <v>6079</v>
      </c>
      <c r="P19" s="70"/>
    </row>
    <row r="20" spans="1:16" ht="27.75" customHeight="1">
      <c r="A20" s="65" t="s">
        <v>192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72">
        <f>SUM(B20:M20)</f>
        <v>0</v>
      </c>
      <c r="P20" s="70"/>
    </row>
    <row r="21" spans="1:16" ht="27.75" customHeight="1">
      <c r="A21" s="65" t="s">
        <v>193</v>
      </c>
      <c r="B21" s="67"/>
      <c r="C21" s="67"/>
      <c r="D21" s="67"/>
      <c r="E21" s="67"/>
      <c r="F21" s="67"/>
      <c r="G21" s="67"/>
      <c r="H21" s="71"/>
      <c r="I21" s="67"/>
      <c r="J21" s="67"/>
      <c r="K21" s="67"/>
      <c r="L21" s="67"/>
      <c r="M21" s="67"/>
      <c r="N21" s="72">
        <f>SUM(B21:M21)</f>
        <v>0</v>
      </c>
      <c r="P21" s="70"/>
    </row>
    <row r="22" spans="1:16" ht="27.75" customHeight="1">
      <c r="A22" s="65" t="s">
        <v>194</v>
      </c>
      <c r="B22" s="67"/>
      <c r="C22" s="67"/>
      <c r="D22" s="67">
        <v>1465</v>
      </c>
      <c r="E22" s="67"/>
      <c r="F22" s="67"/>
      <c r="G22" s="67"/>
      <c r="H22" s="71"/>
      <c r="I22" s="67"/>
      <c r="J22" s="67"/>
      <c r="K22" s="67"/>
      <c r="L22" s="67"/>
      <c r="M22" s="67"/>
      <c r="N22" s="72">
        <f>SUM(B22:M22)</f>
        <v>1465</v>
      </c>
      <c r="P22" s="70"/>
    </row>
    <row r="23" spans="1:16" ht="27.75" customHeight="1">
      <c r="A23" s="65" t="s">
        <v>195</v>
      </c>
      <c r="B23" s="67"/>
      <c r="C23" s="7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72">
        <f>SUM(B23:M23)</f>
        <v>0</v>
      </c>
      <c r="P23" s="70"/>
    </row>
    <row r="24" spans="1:16" ht="27.75" customHeight="1">
      <c r="A24" s="217" t="s">
        <v>196</v>
      </c>
      <c r="B24" s="72">
        <f>SUM(B19:B23)</f>
        <v>205</v>
      </c>
      <c r="C24" s="72">
        <f aca="true" t="shared" si="2" ref="C24:M24">SUM(C19:C23)</f>
        <v>205</v>
      </c>
      <c r="D24" s="72">
        <f t="shared" si="2"/>
        <v>2662.5</v>
      </c>
      <c r="E24" s="72">
        <f t="shared" si="2"/>
        <v>314</v>
      </c>
      <c r="F24" s="72">
        <f t="shared" si="2"/>
        <v>505</v>
      </c>
      <c r="G24" s="72">
        <f t="shared" si="2"/>
        <v>505</v>
      </c>
      <c r="H24" s="72">
        <f t="shared" si="2"/>
        <v>505</v>
      </c>
      <c r="I24" s="72">
        <f t="shared" si="2"/>
        <v>505</v>
      </c>
      <c r="J24" s="72">
        <f t="shared" si="2"/>
        <v>1197.5</v>
      </c>
      <c r="K24" s="72">
        <f t="shared" si="2"/>
        <v>205</v>
      </c>
      <c r="L24" s="72">
        <f t="shared" si="2"/>
        <v>205</v>
      </c>
      <c r="M24" s="72">
        <f t="shared" si="2"/>
        <v>530</v>
      </c>
      <c r="N24" s="72">
        <f>SUM(N19:N23)</f>
        <v>7544</v>
      </c>
      <c r="P24" s="70"/>
    </row>
    <row r="25" spans="1:14" ht="27.75" customHeight="1" thickBot="1">
      <c r="A25" s="222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4" ht="27.75" customHeight="1" thickBot="1">
      <c r="A26" s="223" t="s">
        <v>197</v>
      </c>
      <c r="B26" s="224">
        <f>B15-B24</f>
        <v>-205</v>
      </c>
      <c r="C26" s="224">
        <f aca="true" t="shared" si="3" ref="C26:M26">B26+C15-C24</f>
        <v>-31</v>
      </c>
      <c r="D26" s="224">
        <f t="shared" si="3"/>
        <v>771.5</v>
      </c>
      <c r="E26" s="224">
        <f t="shared" si="3"/>
        <v>2157.5</v>
      </c>
      <c r="F26" s="224">
        <f t="shared" si="3"/>
        <v>1652.5</v>
      </c>
      <c r="G26" s="224">
        <f t="shared" si="3"/>
        <v>1147.5</v>
      </c>
      <c r="H26" s="224">
        <f t="shared" si="3"/>
        <v>2642.5</v>
      </c>
      <c r="I26" s="224">
        <f t="shared" si="3"/>
        <v>2137.5</v>
      </c>
      <c r="J26" s="224">
        <f t="shared" si="3"/>
        <v>940</v>
      </c>
      <c r="K26" s="224">
        <f t="shared" si="3"/>
        <v>735</v>
      </c>
      <c r="L26" s="224">
        <f t="shared" si="3"/>
        <v>530</v>
      </c>
      <c r="M26" s="224">
        <f t="shared" si="3"/>
        <v>0</v>
      </c>
      <c r="N26" s="224">
        <f>M26</f>
        <v>0</v>
      </c>
    </row>
    <row r="27" spans="1:14" ht="15.7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30" ht="15.75">
      <c r="B30" s="66"/>
    </row>
  </sheetData>
  <sheetProtection/>
  <mergeCells count="2">
    <mergeCell ref="A2:N2"/>
    <mergeCell ref="A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2015-01-23T10:12:47Z</cp:lastPrinted>
  <dcterms:created xsi:type="dcterms:W3CDTF">1997-01-17T14:02:09Z</dcterms:created>
  <dcterms:modified xsi:type="dcterms:W3CDTF">2015-02-12T11:47:10Z</dcterms:modified>
  <cp:category/>
  <cp:version/>
  <cp:contentType/>
  <cp:contentStatus/>
</cp:coreProperties>
</file>